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8680" yWindow="65416" windowWidth="29040" windowHeight="15840" activeTab="0"/>
  </bookViews>
  <sheets>
    <sheet name="General Information" sheetId="4" r:id="rId1"/>
    <sheet name="Venting and Flaring Volumes" sheetId="1" r:id="rId2"/>
    <sheet name="Summary of Methods" sheetId="5" r:id="rId3"/>
  </sheets>
  <definedNames>
    <definedName name="_Hlk46067237" localSheetId="1">'Venting and Flaring Volumes'!$AS$3</definedName>
    <definedName name="_Hlk61673795" localSheetId="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tc={25F6D3F7-0045-45FF-85CE-10AC45538464}</author>
  </authors>
  <commentList>
    <comment ref="F10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Sum of yellow squares</t>
        </r>
      </text>
    </comment>
  </commentList>
</comments>
</file>

<file path=xl/sharedStrings.xml><?xml version="1.0" encoding="utf-8"?>
<sst xmlns="http://schemas.openxmlformats.org/spreadsheetml/2006/main" count="151" uniqueCount="66">
  <si>
    <t>OPERATOR:</t>
  </si>
  <si>
    <t>OGRID:</t>
  </si>
  <si>
    <t>Operator Information</t>
  </si>
  <si>
    <t>Category</t>
  </si>
  <si>
    <t>MCF</t>
  </si>
  <si>
    <t>Volume of Gas Excluded from Percentage calculations</t>
  </si>
  <si>
    <t>Volume of Gas Lost</t>
  </si>
  <si>
    <t>Natural Gas Captured (%)</t>
  </si>
  <si>
    <t>Volume Natural Gas Gathered</t>
  </si>
  <si>
    <t>Gathering/Other Data</t>
  </si>
  <si>
    <t>Method Used to Estimate</t>
  </si>
  <si>
    <t>Estimated or Measured</t>
  </si>
  <si>
    <t>Yellow Cells</t>
  </si>
  <si>
    <t>Gray Cells</t>
  </si>
  <si>
    <t>Orange Cells</t>
  </si>
  <si>
    <t>Represents a cell which requires user input for "Cover Sheet" only, "Detailed Sheet" and "Methods Used to Estimate" is all user input information</t>
  </si>
  <si>
    <t xml:space="preserve">Gas Gathering Facility # </t>
  </si>
  <si>
    <t>Name of Gas Gathering Facility</t>
  </si>
  <si>
    <t>Volume Gas Gathered (MCF)</t>
  </si>
  <si>
    <t>Region
(North or South)</t>
  </si>
  <si>
    <t>South</t>
  </si>
  <si>
    <t>Estimated</t>
  </si>
  <si>
    <t>Measured</t>
  </si>
  <si>
    <t>Quarterly Report of Vented or Flared Natural Gas for Wells and Facilities
Downstream Sector - 19.15.28.8(F) NMAC</t>
  </si>
  <si>
    <t>I certify that, after reasonable inquiry, the statements and representations in this report are true and correct to the best of my knowledge and acknowledge that a false statement may be subject to civil and criminal penalties under the Oil and Gas Act.
_________________________                      Date: ___________
Signed Name
_________________________
Printed Name
_________________________
Title</t>
  </si>
  <si>
    <t>Represents a cell which is automatically calculated</t>
  </si>
  <si>
    <t>Represents a cell which is summed to calculate excluded volume</t>
  </si>
  <si>
    <t>Example Facility 1</t>
  </si>
  <si>
    <t>Example Facility 2</t>
  </si>
  <si>
    <t>Facility Information</t>
  </si>
  <si>
    <t>Emergency: 19.15.28.8(F)(2)(a) NMAC</t>
  </si>
  <si>
    <t>Other Surface Waste: 19.15.28.8(F)(2)(j) NMAC</t>
  </si>
  <si>
    <t>Improperly Closed or Maintained Thief Hatches: 
19.15.28.8(F)(2)(i) NMAC</t>
  </si>
  <si>
    <t>Storage Tanks: 19.15.28.8(F)(2)(g) NMAC</t>
  </si>
  <si>
    <t>Gathering Pipeline Pigging: 19.15.28.8(F)(2)(F) NMAC</t>
  </si>
  <si>
    <t>Beneficial Use: 19.15.28.8(F)(2)(d) NMAC</t>
  </si>
  <si>
    <t>Venting and Flaring Categories</t>
  </si>
  <si>
    <t>Gathering Pipeline Blowdown and Purging: 
19.15.28.8(F)(2)(e) NMAC</t>
  </si>
  <si>
    <t>Totals from Venting and Flaring</t>
  </si>
  <si>
    <t>FJAG1234567890</t>
  </si>
  <si>
    <t>FJAG2345678901</t>
  </si>
  <si>
    <t>Method or Equipment Used to Estimate or Measure</t>
  </si>
  <si>
    <t>Emergency: 
19.15.28.8(F)(2)(a) NMAC</t>
  </si>
  <si>
    <t>Beneficial Use: 
19.15.28.8(F)(2)(d) NMAC</t>
  </si>
  <si>
    <t>Storage Tanks: 
19.15.28.8(F)(2)(g) NMAC</t>
  </si>
  <si>
    <t>Other Surface Waste: 
19.15.28.8(F)(2)(j) NMAC</t>
  </si>
  <si>
    <t>Volume Vented
(MCF)</t>
  </si>
  <si>
    <t>Volume Flared
(MCF)</t>
  </si>
  <si>
    <t>Gathering Pipeline Pigging: 
19.15.28.8(F)(2)(F) NMAC</t>
  </si>
  <si>
    <t>Volume 
(MCF)</t>
  </si>
  <si>
    <t>Total</t>
  </si>
  <si>
    <t>Amount Vented (MCF)</t>
  </si>
  <si>
    <t>Total (MCF)</t>
  </si>
  <si>
    <t>NA</t>
  </si>
  <si>
    <t>Reporting Region 
(North or South)</t>
  </si>
  <si>
    <t>fired equipment</t>
  </si>
  <si>
    <t>pilot and purge</t>
  </si>
  <si>
    <t>Amount Flared (MCF)</t>
  </si>
  <si>
    <t>Type of Beneficial Use
(For example "pilot and purge gas" or "fired equipment and engines")</t>
  </si>
  <si>
    <t>Non-Scheduled Maintenance or Malfunction: 19.15.28.8(F)(2)(b) NMAC</t>
  </si>
  <si>
    <t>Non-Scheduled Maintenance or Malfunction: 
19.15.28.8(F)(2)(b) NMAC</t>
  </si>
  <si>
    <t>Venting as Result of Normal Operation of Pneumatic Controllers and Pumps: 19.15.28.8(F)(2)(h) NMAC</t>
  </si>
  <si>
    <t>Venting as Result of Normal Operation of Normal Operation of Pneumatic Controllers and Pumps: 
19.15.28.8(F)(2)(h) NMAC</t>
  </si>
  <si>
    <t>Routine Repair and Maintenance: 19.15.28.8(F)(2)(c) NMAC</t>
  </si>
  <si>
    <t>Routine Repair and Maintenance: 
19.15.28.8(F)(2)(c) NMAC</t>
  </si>
  <si>
    <t>Venting as Result of Normal Operation of Pneumatic Controllers and Pumps: 
19.15.28.8(F)(2)(h) NMAC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</si>
</sst>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Segoe UI"/>
      <family val="2"/>
    </font>
    <font>
      <b/>
      <sz val="1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6" fillId="2" borderId="5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3" borderId="5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wrapText="1"/>
    </xf>
    <xf numFmtId="0" fontId="2" fillId="0" borderId="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rcia, John A, EMNRD" id="{CA9F2854-C30E-4ADE-BB55-C87D05BFB4F4}" userId="Garcia, John A, EMNRD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0" dT="2021-07-28T20:51:44.54" personId="{CA9F2854-C30E-4ADE-BB55-C87D05BFB4F4}" id="{25F6D3F7-0045-45FF-85CE-10AC45538464}">
    <text>Sum of yellow squares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46A5-1C36-47C4-BAB9-3C097B4AA6F4}">
  <dimension ref="A1:O26"/>
  <sheetViews>
    <sheetView tabSelected="1" zoomScale="110" zoomScaleNormal="110" workbookViewId="0" topLeftCell="A1">
      <selection activeCell="D3" sqref="D3:J6"/>
    </sheetView>
  </sheetViews>
  <sheetFormatPr defaultColWidth="9.140625" defaultRowHeight="15"/>
  <cols>
    <col min="1" max="4" width="29.140625" style="1" customWidth="1"/>
    <col min="5" max="5" width="9.140625" style="1" customWidth="1"/>
    <col min="6" max="6" width="15.28125" style="1" customWidth="1"/>
    <col min="7" max="7" width="14.421875" style="1" customWidth="1"/>
    <col min="8" max="8" width="14.8515625" style="1" customWidth="1"/>
    <col min="9" max="9" width="18.57421875" style="1" bestFit="1" customWidth="1"/>
    <col min="10" max="10" width="37.00390625" style="1" customWidth="1"/>
    <col min="11" max="11" width="15.8515625" style="1" customWidth="1"/>
    <col min="12" max="12" width="8.7109375" style="1" customWidth="1"/>
    <col min="13" max="13" width="27.421875" style="1" customWidth="1"/>
    <col min="14" max="14" width="20.421875" style="1" customWidth="1"/>
    <col min="15" max="15" width="20.140625" style="1" customWidth="1"/>
    <col min="16" max="16" width="31.8515625" style="1" customWidth="1"/>
    <col min="17" max="16384" width="9.140625" style="1" customWidth="1"/>
  </cols>
  <sheetData>
    <row r="1" spans="1:15" ht="83.5" customHeight="1" thickBot="1">
      <c r="A1" s="66" t="s">
        <v>23</v>
      </c>
      <c r="B1" s="67"/>
      <c r="C1" s="67"/>
      <c r="D1" s="67"/>
      <c r="E1" s="67"/>
      <c r="F1" s="67"/>
      <c r="G1" s="67"/>
      <c r="H1" s="67"/>
      <c r="I1" s="67"/>
      <c r="J1" s="68"/>
      <c r="K1" s="39"/>
      <c r="L1" s="39"/>
      <c r="M1" s="4"/>
      <c r="N1" s="4"/>
      <c r="O1" s="4"/>
    </row>
    <row r="2" spans="1:15" ht="41.5" customHeight="1" thickBot="1">
      <c r="A2" s="63" t="s">
        <v>2</v>
      </c>
      <c r="B2" s="64"/>
      <c r="C2" s="64"/>
      <c r="D2" s="64"/>
      <c r="E2" s="64"/>
      <c r="F2" s="64"/>
      <c r="G2" s="64"/>
      <c r="H2" s="64"/>
      <c r="I2" s="64"/>
      <c r="J2" s="65"/>
      <c r="K2" s="40"/>
      <c r="L2" s="40"/>
      <c r="M2" s="4"/>
      <c r="N2" s="4"/>
      <c r="O2" s="4"/>
    </row>
    <row r="3" spans="1:15" ht="64.5" customHeight="1">
      <c r="A3" s="7"/>
      <c r="B3" s="4"/>
      <c r="C3" s="4"/>
      <c r="D3" s="54" t="s">
        <v>24</v>
      </c>
      <c r="E3" s="55"/>
      <c r="F3" s="55"/>
      <c r="G3" s="55"/>
      <c r="H3" s="55"/>
      <c r="I3" s="55"/>
      <c r="J3" s="56"/>
      <c r="K3" s="38"/>
      <c r="L3" s="38"/>
      <c r="M3" s="41"/>
      <c r="N3" s="4"/>
      <c r="O3" s="4"/>
    </row>
    <row r="4" spans="1:15" ht="25.5" customHeight="1" thickBot="1">
      <c r="A4" s="8" t="s">
        <v>0</v>
      </c>
      <c r="B4" s="9"/>
      <c r="C4" s="35"/>
      <c r="D4" s="57"/>
      <c r="E4" s="58"/>
      <c r="F4" s="58"/>
      <c r="G4" s="58"/>
      <c r="H4" s="58"/>
      <c r="I4" s="58"/>
      <c r="J4" s="59"/>
      <c r="K4" s="38"/>
      <c r="L4" s="38"/>
      <c r="M4" s="4"/>
      <c r="N4" s="4"/>
      <c r="O4" s="4"/>
    </row>
    <row r="5" spans="1:15" ht="32.5" customHeight="1" thickBot="1">
      <c r="A5" s="8" t="s">
        <v>1</v>
      </c>
      <c r="B5" s="3"/>
      <c r="C5" s="5"/>
      <c r="D5" s="57"/>
      <c r="E5" s="58"/>
      <c r="F5" s="58"/>
      <c r="G5" s="58"/>
      <c r="H5" s="58"/>
      <c r="I5" s="58"/>
      <c r="J5" s="59"/>
      <c r="K5" s="38"/>
      <c r="L5" s="38"/>
      <c r="M5" s="4"/>
      <c r="N5" s="4"/>
      <c r="O5" s="4"/>
    </row>
    <row r="6" spans="1:15" ht="50.5" customHeight="1" thickBot="1">
      <c r="A6" s="37" t="s">
        <v>54</v>
      </c>
      <c r="B6" s="50" t="s">
        <v>20</v>
      </c>
      <c r="C6" s="2"/>
      <c r="D6" s="60"/>
      <c r="E6" s="61"/>
      <c r="F6" s="61"/>
      <c r="G6" s="61"/>
      <c r="H6" s="61"/>
      <c r="I6" s="61"/>
      <c r="J6" s="62"/>
      <c r="K6" s="38"/>
      <c r="L6" s="38"/>
      <c r="M6" s="4"/>
      <c r="N6" s="4"/>
      <c r="O6" s="4"/>
    </row>
    <row r="7" spans="1:12" ht="26.5" customHeight="1">
      <c r="A7" s="4"/>
      <c r="B7" s="5"/>
      <c r="C7" s="5"/>
      <c r="D7" s="5"/>
      <c r="E7" s="4"/>
      <c r="F7" s="6"/>
      <c r="G7" s="6"/>
      <c r="H7" s="6"/>
      <c r="I7" s="6"/>
      <c r="J7" s="6"/>
      <c r="K7" s="6"/>
      <c r="L7" s="6"/>
    </row>
    <row r="8" spans="1:10" ht="21" customHeight="1">
      <c r="A8" s="53" t="s">
        <v>38</v>
      </c>
      <c r="B8" s="53"/>
      <c r="C8" s="53"/>
      <c r="D8" s="53"/>
      <c r="F8" s="53" t="s">
        <v>9</v>
      </c>
      <c r="G8" s="53"/>
      <c r="H8" s="53"/>
      <c r="J8" s="15" t="s">
        <v>7</v>
      </c>
    </row>
    <row r="9" spans="1:12" ht="30">
      <c r="A9" s="12" t="s">
        <v>3</v>
      </c>
      <c r="B9" s="12" t="s">
        <v>51</v>
      </c>
      <c r="C9" s="12" t="s">
        <v>57</v>
      </c>
      <c r="D9" s="12" t="s">
        <v>52</v>
      </c>
      <c r="F9" s="13" t="s">
        <v>8</v>
      </c>
      <c r="G9" s="19">
        <v>12500</v>
      </c>
      <c r="H9" s="13" t="s">
        <v>4</v>
      </c>
      <c r="J9" s="17">
        <f>((G9-G11)/G9)*100</f>
        <v>95.32000000000001</v>
      </c>
      <c r="L9" s="18"/>
    </row>
    <row r="10" spans="1:8" ht="58">
      <c r="A10" s="22" t="s">
        <v>42</v>
      </c>
      <c r="B10" s="16">
        <f>SUM('Venting and Flaring Volumes'!E4:E100001)</f>
        <v>5</v>
      </c>
      <c r="C10" s="16">
        <f>SUM('Venting and Flaring Volumes'!H4:H100001)</f>
        <v>0</v>
      </c>
      <c r="D10" s="52">
        <f>C10+B10</f>
        <v>5</v>
      </c>
      <c r="F10" s="14" t="s">
        <v>5</v>
      </c>
      <c r="G10" s="16">
        <f>D10+D13+D17</f>
        <v>121</v>
      </c>
      <c r="H10" s="14" t="s">
        <v>4</v>
      </c>
    </row>
    <row r="11" spans="1:8" ht="39">
      <c r="A11" s="21" t="s">
        <v>60</v>
      </c>
      <c r="B11" s="16">
        <f>SUM('Venting and Flaring Volumes'!K4:K100001)</f>
        <v>65</v>
      </c>
      <c r="C11" s="16">
        <f>SUM('Venting and Flaring Volumes'!N4:N100001)</f>
        <v>55</v>
      </c>
      <c r="D11" s="52">
        <f aca="true" t="shared" si="0" ref="D11:D19">C11+B11</f>
        <v>120</v>
      </c>
      <c r="F11" s="14" t="s">
        <v>6</v>
      </c>
      <c r="G11" s="16">
        <f>D11+D12+D14+D15+D16+D18+D19</f>
        <v>585</v>
      </c>
      <c r="H11" s="14" t="s">
        <v>4</v>
      </c>
    </row>
    <row r="12" spans="1:4" ht="26">
      <c r="A12" s="21" t="s">
        <v>63</v>
      </c>
      <c r="B12" s="16">
        <f>SUM('Venting and Flaring Volumes'!$Q$4:$Q$100001)</f>
        <v>0</v>
      </c>
      <c r="C12" s="16">
        <f>SUM('Venting and Flaring Volumes'!$T$4:$T$100001)</f>
        <v>100</v>
      </c>
      <c r="D12" s="52">
        <f t="shared" si="0"/>
        <v>100</v>
      </c>
    </row>
    <row r="13" spans="1:4" ht="26">
      <c r="A13" s="22" t="s">
        <v>43</v>
      </c>
      <c r="B13" s="51" t="s">
        <v>53</v>
      </c>
      <c r="C13" s="51" t="s">
        <v>53</v>
      </c>
      <c r="D13" s="52">
        <f>SUM('Venting and Flaring Volumes'!W4:W1048576)</f>
        <v>95</v>
      </c>
    </row>
    <row r="14" spans="1:4" ht="39">
      <c r="A14" s="21" t="s">
        <v>37</v>
      </c>
      <c r="B14" s="16">
        <f>SUM('Venting and Flaring Volumes'!$AA$4:$AA$100001)</f>
        <v>10</v>
      </c>
      <c r="C14" s="16">
        <f>SUM('Venting and Flaring Volumes'!$AD$4:$AD$100001)</f>
        <v>34</v>
      </c>
      <c r="D14" s="52">
        <f t="shared" si="0"/>
        <v>44</v>
      </c>
    </row>
    <row r="15" spans="1:4" ht="26">
      <c r="A15" s="21" t="s">
        <v>34</v>
      </c>
      <c r="B15" s="16">
        <f>SUM('Venting and Flaring Volumes'!$AG$4:$AG$100001)</f>
        <v>55</v>
      </c>
      <c r="C15" s="16">
        <f>SUM('Venting and Flaring Volumes'!$AJ$4:$AJ$100001)</f>
        <v>43</v>
      </c>
      <c r="D15" s="52">
        <f t="shared" si="0"/>
        <v>98</v>
      </c>
    </row>
    <row r="16" spans="1:4" ht="26">
      <c r="A16" s="21" t="s">
        <v>44</v>
      </c>
      <c r="B16" s="16">
        <f>SUM('Venting and Flaring Volumes'!$AM$4:$AM$100001)</f>
        <v>93</v>
      </c>
      <c r="C16" s="16">
        <f>SUM('Venting and Flaring Volumes'!$AP$4:$AP$100001)</f>
        <v>5</v>
      </c>
      <c r="D16" s="52">
        <f t="shared" si="0"/>
        <v>98</v>
      </c>
    </row>
    <row r="17" spans="1:4" ht="54" customHeight="1">
      <c r="A17" s="22" t="s">
        <v>65</v>
      </c>
      <c r="B17" s="16">
        <f>SUM('Venting and Flaring Volumes'!$AS$4:$AS$100001)</f>
        <v>21</v>
      </c>
      <c r="C17" s="51" t="s">
        <v>53</v>
      </c>
      <c r="D17" s="52">
        <f>B17</f>
        <v>21</v>
      </c>
    </row>
    <row r="18" spans="1:4" ht="39">
      <c r="A18" s="21" t="s">
        <v>32</v>
      </c>
      <c r="B18" s="16">
        <f>SUM('Venting and Flaring Volumes'!$AV$4:$AV$100001)</f>
        <v>5</v>
      </c>
      <c r="C18" s="51" t="s">
        <v>53</v>
      </c>
      <c r="D18" s="52">
        <f>B18</f>
        <v>5</v>
      </c>
    </row>
    <row r="19" spans="1:4" ht="26">
      <c r="A19" s="21" t="s">
        <v>31</v>
      </c>
      <c r="B19" s="16">
        <f>SUM('Venting and Flaring Volumes'!$AY$4:$AY$100001)</f>
        <v>10</v>
      </c>
      <c r="C19" s="16">
        <f>SUM('Venting and Flaring Volumes'!$BB$4:$BB$100001)</f>
        <v>110</v>
      </c>
      <c r="D19" s="52">
        <f t="shared" si="0"/>
        <v>120</v>
      </c>
    </row>
    <row r="20" spans="1:4" ht="15.5">
      <c r="A20" s="36" t="s">
        <v>50</v>
      </c>
      <c r="B20" s="36">
        <f>SUM(B7:B19)</f>
        <v>264</v>
      </c>
      <c r="C20" s="36">
        <f>SUM(C7:C19)</f>
        <v>347</v>
      </c>
      <c r="D20" s="36">
        <f>SUM(D7:D19)</f>
        <v>706</v>
      </c>
    </row>
    <row r="22" spans="3:4" ht="15">
      <c r="C22"/>
      <c r="D22"/>
    </row>
    <row r="23" spans="1:4" ht="15">
      <c r="A23" s="16" t="s">
        <v>13</v>
      </c>
      <c r="B23" t="s">
        <v>25</v>
      </c>
      <c r="C23"/>
      <c r="D23"/>
    </row>
    <row r="24" spans="1:4" ht="15">
      <c r="A24" s="28" t="s">
        <v>12</v>
      </c>
      <c r="B24" t="s">
        <v>26</v>
      </c>
      <c r="C24"/>
      <c r="D24"/>
    </row>
    <row r="25" spans="1:2" ht="15">
      <c r="A25" s="29" t="s">
        <v>14</v>
      </c>
      <c r="B25" t="s">
        <v>15</v>
      </c>
    </row>
    <row r="26" ht="15">
      <c r="A26" s="20"/>
    </row>
  </sheetData>
  <mergeCells count="5">
    <mergeCell ref="F8:H8"/>
    <mergeCell ref="A8:D8"/>
    <mergeCell ref="D3:J6"/>
    <mergeCell ref="A2:J2"/>
    <mergeCell ref="A1:J1"/>
  </mergeCells>
  <dataValidations count="1">
    <dataValidation type="list" allowBlank="1" showInputMessage="1" showErrorMessage="1" sqref="O8:O11">
      <formula1>"Flared, Vented"</formula1>
    </dataValidation>
  </dataValidation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FCC3-50F5-48F5-9FB6-2E09FB1D2BFF}">
  <dimension ref="A1:BI18"/>
  <sheetViews>
    <sheetView zoomScale="140" zoomScaleNormal="140" workbookViewId="0" topLeftCell="A1">
      <selection activeCell="B12" sqref="B12"/>
    </sheetView>
  </sheetViews>
  <sheetFormatPr defaultColWidth="9.140625" defaultRowHeight="15"/>
  <cols>
    <col min="1" max="1" width="25.7109375" style="10" customWidth="1"/>
    <col min="2" max="2" width="15.8515625" style="10" bestFit="1" customWidth="1"/>
    <col min="3" max="3" width="11.421875" style="10" customWidth="1"/>
    <col min="4" max="4" width="14.00390625" style="10" customWidth="1"/>
    <col min="5" max="5" width="13.57421875" style="43" customWidth="1"/>
    <col min="6" max="9" width="13.57421875" style="44" customWidth="1"/>
    <col min="10" max="10" width="15.8515625" style="47" customWidth="1"/>
    <col min="11" max="16" width="13.57421875" style="10" customWidth="1"/>
    <col min="17" max="17" width="13.57421875" style="43" customWidth="1"/>
    <col min="18" max="21" width="13.57421875" style="44" customWidth="1"/>
    <col min="22" max="22" width="13.57421875" style="47" customWidth="1"/>
    <col min="23" max="25" width="13.57421875" style="10" customWidth="1"/>
    <col min="26" max="26" width="27.57421875" style="10" customWidth="1"/>
    <col min="27" max="27" width="14.8515625" style="43" customWidth="1"/>
    <col min="28" max="30" width="14.8515625" style="44" customWidth="1"/>
    <col min="31" max="31" width="14.7109375" style="44" customWidth="1"/>
    <col min="32" max="32" width="14.7109375" style="47" customWidth="1"/>
    <col min="33" max="38" width="13.57421875" style="10" customWidth="1"/>
    <col min="39" max="39" width="13.57421875" style="43" customWidth="1"/>
    <col min="40" max="43" width="13.57421875" style="44" customWidth="1"/>
    <col min="44" max="44" width="13.57421875" style="47" customWidth="1"/>
    <col min="45" max="47" width="19.57421875" style="10" customWidth="1"/>
    <col min="48" max="48" width="16.140625" style="43" customWidth="1"/>
    <col min="49" max="49" width="15.57421875" style="44" customWidth="1"/>
    <col min="50" max="50" width="15.57421875" style="47" customWidth="1"/>
    <col min="51" max="51" width="13.57421875" style="43" customWidth="1"/>
    <col min="52" max="55" width="13.57421875" style="44" customWidth="1"/>
    <col min="56" max="56" width="13.57421875" style="47" customWidth="1"/>
    <col min="57" max="16384" width="9.140625" style="10" customWidth="1"/>
  </cols>
  <sheetData>
    <row r="1" spans="1:56" ht="27.5" customHeight="1">
      <c r="A1" s="69" t="s">
        <v>29</v>
      </c>
      <c r="B1" s="69"/>
      <c r="C1" s="69"/>
      <c r="D1" s="69"/>
      <c r="E1" s="72" t="s">
        <v>36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</row>
    <row r="2" spans="1:56" s="27" customFormat="1" ht="49" customHeight="1">
      <c r="A2" s="69"/>
      <c r="B2" s="69"/>
      <c r="C2" s="69"/>
      <c r="D2" s="70"/>
      <c r="E2" s="71" t="s">
        <v>42</v>
      </c>
      <c r="F2" s="71"/>
      <c r="G2" s="71"/>
      <c r="H2" s="71"/>
      <c r="I2" s="71"/>
      <c r="J2" s="71"/>
      <c r="K2" s="73" t="s">
        <v>60</v>
      </c>
      <c r="L2" s="71"/>
      <c r="M2" s="71"/>
      <c r="N2" s="71"/>
      <c r="O2" s="71"/>
      <c r="P2" s="71"/>
      <c r="Q2" s="71" t="s">
        <v>64</v>
      </c>
      <c r="R2" s="71"/>
      <c r="S2" s="71"/>
      <c r="T2" s="71"/>
      <c r="U2" s="71"/>
      <c r="V2" s="71"/>
      <c r="W2" s="74" t="s">
        <v>43</v>
      </c>
      <c r="X2" s="75"/>
      <c r="Y2" s="75"/>
      <c r="Z2" s="75"/>
      <c r="AA2" s="71" t="s">
        <v>37</v>
      </c>
      <c r="AB2" s="71"/>
      <c r="AC2" s="71"/>
      <c r="AD2" s="71"/>
      <c r="AE2" s="71"/>
      <c r="AF2" s="71"/>
      <c r="AG2" s="71" t="s">
        <v>48</v>
      </c>
      <c r="AH2" s="71"/>
      <c r="AI2" s="71"/>
      <c r="AJ2" s="71"/>
      <c r="AK2" s="71"/>
      <c r="AL2" s="71"/>
      <c r="AM2" s="71" t="s">
        <v>44</v>
      </c>
      <c r="AN2" s="71"/>
      <c r="AO2" s="71"/>
      <c r="AP2" s="71"/>
      <c r="AQ2" s="71"/>
      <c r="AR2" s="71"/>
      <c r="AS2" s="71" t="s">
        <v>62</v>
      </c>
      <c r="AT2" s="71"/>
      <c r="AU2" s="71"/>
      <c r="AV2" s="71" t="s">
        <v>32</v>
      </c>
      <c r="AW2" s="71"/>
      <c r="AX2" s="71"/>
      <c r="AY2" s="71" t="s">
        <v>45</v>
      </c>
      <c r="AZ2" s="71"/>
      <c r="BA2" s="71"/>
      <c r="BB2" s="71"/>
      <c r="BC2" s="71"/>
      <c r="BD2" s="71"/>
    </row>
    <row r="3" spans="1:61" s="23" customFormat="1" ht="52">
      <c r="A3" s="11" t="s">
        <v>17</v>
      </c>
      <c r="B3" s="30" t="s">
        <v>16</v>
      </c>
      <c r="C3" s="31" t="s">
        <v>18</v>
      </c>
      <c r="D3" s="31" t="s">
        <v>19</v>
      </c>
      <c r="E3" s="24" t="s">
        <v>46</v>
      </c>
      <c r="F3" s="24" t="s">
        <v>11</v>
      </c>
      <c r="G3" s="24" t="s">
        <v>41</v>
      </c>
      <c r="H3" s="24" t="s">
        <v>47</v>
      </c>
      <c r="I3" s="24" t="s">
        <v>11</v>
      </c>
      <c r="J3" s="24" t="s">
        <v>41</v>
      </c>
      <c r="K3" s="42" t="s">
        <v>46</v>
      </c>
      <c r="L3" s="24" t="s">
        <v>11</v>
      </c>
      <c r="M3" s="24" t="s">
        <v>41</v>
      </c>
      <c r="N3" s="24" t="s">
        <v>47</v>
      </c>
      <c r="O3" s="24" t="s">
        <v>11</v>
      </c>
      <c r="P3" s="48" t="s">
        <v>41</v>
      </c>
      <c r="Q3" s="24" t="s">
        <v>46</v>
      </c>
      <c r="R3" s="24" t="s">
        <v>11</v>
      </c>
      <c r="S3" s="24" t="s">
        <v>41</v>
      </c>
      <c r="T3" s="24" t="s">
        <v>47</v>
      </c>
      <c r="U3" s="24" t="s">
        <v>11</v>
      </c>
      <c r="V3" s="24" t="s">
        <v>41</v>
      </c>
      <c r="W3" s="42" t="s">
        <v>49</v>
      </c>
      <c r="X3" s="24" t="s">
        <v>11</v>
      </c>
      <c r="Y3" s="24" t="s">
        <v>41</v>
      </c>
      <c r="Z3" s="49" t="s">
        <v>58</v>
      </c>
      <c r="AA3" s="24" t="s">
        <v>46</v>
      </c>
      <c r="AB3" s="24" t="s">
        <v>11</v>
      </c>
      <c r="AC3" s="24" t="s">
        <v>41</v>
      </c>
      <c r="AD3" s="24" t="s">
        <v>47</v>
      </c>
      <c r="AE3" s="24" t="s">
        <v>11</v>
      </c>
      <c r="AF3" s="24" t="s">
        <v>41</v>
      </c>
      <c r="AG3" s="42" t="s">
        <v>46</v>
      </c>
      <c r="AH3" s="24" t="s">
        <v>11</v>
      </c>
      <c r="AI3" s="24" t="s">
        <v>41</v>
      </c>
      <c r="AJ3" s="24" t="s">
        <v>47</v>
      </c>
      <c r="AK3" s="24" t="s">
        <v>11</v>
      </c>
      <c r="AL3" s="48" t="s">
        <v>41</v>
      </c>
      <c r="AM3" s="24" t="s">
        <v>46</v>
      </c>
      <c r="AN3" s="24" t="s">
        <v>11</v>
      </c>
      <c r="AO3" s="24" t="s">
        <v>41</v>
      </c>
      <c r="AP3" s="24" t="s">
        <v>47</v>
      </c>
      <c r="AQ3" s="24" t="s">
        <v>11</v>
      </c>
      <c r="AR3" s="24" t="s">
        <v>41</v>
      </c>
      <c r="AS3" s="42" t="s">
        <v>46</v>
      </c>
      <c r="AT3" s="24" t="s">
        <v>11</v>
      </c>
      <c r="AU3" s="48" t="s">
        <v>41</v>
      </c>
      <c r="AV3" s="24" t="s">
        <v>46</v>
      </c>
      <c r="AW3" s="24" t="s">
        <v>11</v>
      </c>
      <c r="AX3" s="24" t="s">
        <v>41</v>
      </c>
      <c r="AY3" s="24" t="s">
        <v>46</v>
      </c>
      <c r="AZ3" s="24" t="s">
        <v>11</v>
      </c>
      <c r="BA3" s="24" t="s">
        <v>41</v>
      </c>
      <c r="BB3" s="24" t="s">
        <v>47</v>
      </c>
      <c r="BC3" s="24" t="s">
        <v>11</v>
      </c>
      <c r="BD3" s="24" t="s">
        <v>41</v>
      </c>
      <c r="BE3" s="26"/>
      <c r="BF3" s="26"/>
      <c r="BG3" s="26"/>
      <c r="BH3" s="26"/>
      <c r="BI3" s="26"/>
    </row>
    <row r="4" spans="1:55" ht="14.5" customHeight="1">
      <c r="A4" s="10" t="s">
        <v>27</v>
      </c>
      <c r="B4" s="10" t="s">
        <v>39</v>
      </c>
      <c r="C4" s="10">
        <v>5000</v>
      </c>
      <c r="D4" s="10" t="s">
        <v>20</v>
      </c>
      <c r="E4" s="43">
        <v>5</v>
      </c>
      <c r="F4" s="44" t="s">
        <v>22</v>
      </c>
      <c r="H4" s="44">
        <v>0</v>
      </c>
      <c r="I4" s="45"/>
      <c r="J4" s="46"/>
      <c r="K4" s="10">
        <v>50</v>
      </c>
      <c r="L4" s="10" t="s">
        <v>21</v>
      </c>
      <c r="N4" s="10">
        <v>0</v>
      </c>
      <c r="Q4" s="43">
        <v>0</v>
      </c>
      <c r="T4" s="44">
        <v>100</v>
      </c>
      <c r="U4" s="44" t="s">
        <v>22</v>
      </c>
      <c r="W4" s="10">
        <v>25</v>
      </c>
      <c r="X4" s="10" t="s">
        <v>22</v>
      </c>
      <c r="Z4" s="10" t="s">
        <v>55</v>
      </c>
      <c r="AA4" s="43">
        <v>10</v>
      </c>
      <c r="AB4" s="44" t="s">
        <v>22</v>
      </c>
      <c r="AD4" s="44">
        <v>10</v>
      </c>
      <c r="AE4" s="44" t="s">
        <v>21</v>
      </c>
      <c r="AG4" s="10">
        <v>55</v>
      </c>
      <c r="AH4" s="10" t="s">
        <v>22</v>
      </c>
      <c r="AJ4" s="10">
        <v>23</v>
      </c>
      <c r="AK4" s="10" t="s">
        <v>21</v>
      </c>
      <c r="AM4" s="43">
        <v>88</v>
      </c>
      <c r="AN4" s="44" t="s">
        <v>22</v>
      </c>
      <c r="AP4" s="44">
        <v>0</v>
      </c>
      <c r="AS4" s="10">
        <v>0</v>
      </c>
      <c r="AV4" s="43">
        <v>5</v>
      </c>
      <c r="AW4" s="44" t="s">
        <v>21</v>
      </c>
      <c r="AY4" s="43">
        <v>5</v>
      </c>
      <c r="AZ4" s="44" t="s">
        <v>22</v>
      </c>
      <c r="BB4" s="44">
        <v>10</v>
      </c>
      <c r="BC4" s="44" t="s">
        <v>22</v>
      </c>
    </row>
    <row r="5" spans="1:55" ht="14.5" customHeight="1">
      <c r="A5" s="10" t="s">
        <v>28</v>
      </c>
      <c r="B5" s="10" t="s">
        <v>40</v>
      </c>
      <c r="C5" s="10">
        <v>7500</v>
      </c>
      <c r="D5" s="10" t="s">
        <v>20</v>
      </c>
      <c r="E5" s="43">
        <v>0</v>
      </c>
      <c r="H5" s="44">
        <v>0</v>
      </c>
      <c r="I5" s="45"/>
      <c r="J5" s="46"/>
      <c r="K5" s="10">
        <v>15</v>
      </c>
      <c r="L5" s="10" t="s">
        <v>21</v>
      </c>
      <c r="N5" s="10">
        <v>55</v>
      </c>
      <c r="O5" s="10" t="s">
        <v>22</v>
      </c>
      <c r="Q5" s="43">
        <v>0</v>
      </c>
      <c r="T5" s="44">
        <v>0</v>
      </c>
      <c r="W5" s="10">
        <v>70</v>
      </c>
      <c r="X5" s="10" t="s">
        <v>22</v>
      </c>
      <c r="Y5" s="34"/>
      <c r="Z5" s="10" t="s">
        <v>56</v>
      </c>
      <c r="AA5" s="43">
        <v>0</v>
      </c>
      <c r="AD5" s="44">
        <v>24</v>
      </c>
      <c r="AE5" s="44" t="s">
        <v>21</v>
      </c>
      <c r="AG5" s="10">
        <v>0</v>
      </c>
      <c r="AJ5" s="10">
        <v>20</v>
      </c>
      <c r="AK5" s="10" t="s">
        <v>22</v>
      </c>
      <c r="AM5" s="43">
        <v>5</v>
      </c>
      <c r="AN5" s="44" t="s">
        <v>22</v>
      </c>
      <c r="AP5" s="44">
        <v>5</v>
      </c>
      <c r="AQ5" s="44" t="s">
        <v>21</v>
      </c>
      <c r="AS5" s="10">
        <v>21</v>
      </c>
      <c r="AT5" s="10" t="s">
        <v>21</v>
      </c>
      <c r="AV5" s="43">
        <v>0</v>
      </c>
      <c r="AY5" s="43">
        <v>5</v>
      </c>
      <c r="AZ5" s="44" t="s">
        <v>22</v>
      </c>
      <c r="BB5" s="44">
        <v>100</v>
      </c>
      <c r="BC5" s="44" t="s">
        <v>22</v>
      </c>
    </row>
    <row r="6" spans="9:10" ht="15">
      <c r="I6" s="45"/>
      <c r="J6" s="46"/>
    </row>
    <row r="7" spans="9:10" ht="15">
      <c r="I7" s="45"/>
      <c r="J7" s="46"/>
    </row>
    <row r="8" spans="9:10" ht="15">
      <c r="I8" s="45"/>
      <c r="J8" s="46"/>
    </row>
    <row r="9" spans="9:10" ht="15">
      <c r="I9" s="45"/>
      <c r="J9" s="46"/>
    </row>
    <row r="10" spans="9:10" ht="15">
      <c r="I10" s="45"/>
      <c r="J10" s="46"/>
    </row>
    <row r="11" spans="9:10" ht="15">
      <c r="I11" s="45"/>
      <c r="J11" s="46"/>
    </row>
    <row r="12" spans="9:10" ht="15">
      <c r="I12" s="45"/>
      <c r="J12" s="46"/>
    </row>
    <row r="13" spans="9:10" ht="15">
      <c r="I13" s="45"/>
      <c r="J13" s="46"/>
    </row>
    <row r="14" spans="9:10" ht="15">
      <c r="I14" s="45"/>
      <c r="J14" s="46"/>
    </row>
    <row r="15" spans="9:10" ht="15">
      <c r="I15" s="45"/>
      <c r="J15" s="46"/>
    </row>
    <row r="16" spans="9:10" ht="15">
      <c r="I16" s="45"/>
      <c r="J16" s="46"/>
    </row>
    <row r="17" spans="9:10" ht="15">
      <c r="I17" s="45"/>
      <c r="J17" s="46"/>
    </row>
    <row r="18" spans="9:10" ht="15">
      <c r="I18" s="45"/>
      <c r="J18" s="46"/>
    </row>
  </sheetData>
  <mergeCells count="12">
    <mergeCell ref="A1:D2"/>
    <mergeCell ref="E2:J2"/>
    <mergeCell ref="E1:BD1"/>
    <mergeCell ref="K2:P2"/>
    <mergeCell ref="Q2:V2"/>
    <mergeCell ref="W2:Z2"/>
    <mergeCell ref="AV2:AX2"/>
    <mergeCell ref="AY2:BD2"/>
    <mergeCell ref="AA2:AF2"/>
    <mergeCell ref="AG2:AL2"/>
    <mergeCell ref="AM2:AR2"/>
    <mergeCell ref="AS2:AU2"/>
  </mergeCells>
  <dataValidations count="2">
    <dataValidation type="list" allowBlank="1" showInputMessage="1" showErrorMessage="1" sqref="I4:I1048576 U4:U1048576 X4:X1048576 AE4:AE1048576 AK4:AK1048576 AQ4:AQ1048576 AT4:AT1048576 AW4:AW1048576 BC4:BC1048576 O4:O1048576 AZ4:AZ1048576 AN4:AN1048576 AH4:AH1048576 AB4:AB1048576 R4:R1048576 L4:L1048576 F4:F1048576">
      <formula1>"Estimated, Measured"</formula1>
    </dataValidation>
    <dataValidation type="list" allowBlank="1" showInputMessage="1" showErrorMessage="1" sqref="D4:D1048576">
      <formula1>"North, South"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5F81-44F0-490E-93F1-D515878287A5}">
  <dimension ref="A2:B12"/>
  <sheetViews>
    <sheetView zoomScale="130" zoomScaleNormal="130" workbookViewId="0" topLeftCell="A1">
      <selection activeCell="D9" sqref="D9"/>
    </sheetView>
  </sheetViews>
  <sheetFormatPr defaultColWidth="9.140625" defaultRowHeight="15"/>
  <cols>
    <col min="1" max="1" width="26.8515625" style="33" customWidth="1"/>
    <col min="2" max="2" width="28.57421875" style="0" customWidth="1"/>
  </cols>
  <sheetData>
    <row r="2" spans="1:2" ht="15.5">
      <c r="A2" s="12" t="s">
        <v>3</v>
      </c>
      <c r="B2" s="12" t="s">
        <v>10</v>
      </c>
    </row>
    <row r="3" spans="1:2" ht="29">
      <c r="A3" s="32" t="s">
        <v>30</v>
      </c>
      <c r="B3" s="25"/>
    </row>
    <row r="4" spans="1:2" ht="43.5">
      <c r="A4" s="32" t="s">
        <v>59</v>
      </c>
      <c r="B4" s="25"/>
    </row>
    <row r="5" spans="1:2" ht="26">
      <c r="A5" s="21" t="s">
        <v>63</v>
      </c>
      <c r="B5" s="25"/>
    </row>
    <row r="6" spans="1:2" ht="29">
      <c r="A6" s="32" t="s">
        <v>35</v>
      </c>
      <c r="B6" s="25"/>
    </row>
    <row r="7" spans="1:2" ht="43.5">
      <c r="A7" s="32" t="s">
        <v>37</v>
      </c>
      <c r="B7" s="25"/>
    </row>
    <row r="8" spans="1:2" ht="29">
      <c r="A8" s="32" t="s">
        <v>34</v>
      </c>
      <c r="B8" s="25"/>
    </row>
    <row r="9" spans="1:2" ht="29">
      <c r="A9" s="32" t="s">
        <v>33</v>
      </c>
      <c r="B9" s="25"/>
    </row>
    <row r="10" spans="1:2" ht="52">
      <c r="A10" s="24" t="s">
        <v>61</v>
      </c>
      <c r="B10" s="25"/>
    </row>
    <row r="11" spans="1:2" ht="43.5">
      <c r="A11" s="32" t="s">
        <v>32</v>
      </c>
      <c r="B11" s="25"/>
    </row>
    <row r="12" spans="1:2" ht="29">
      <c r="A12" s="32" t="s">
        <v>31</v>
      </c>
      <c r="B12" s="2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Garcia, John A, EMNRD</cp:lastModifiedBy>
  <cp:lastPrinted>2021-05-10T21:40:42Z</cp:lastPrinted>
  <dcterms:created xsi:type="dcterms:W3CDTF">2021-05-06T20:22:47Z</dcterms:created>
  <dcterms:modified xsi:type="dcterms:W3CDTF">2021-09-10T17:07:45Z</dcterms:modified>
  <cp:category/>
  <cp:version/>
  <cp:contentType/>
  <cp:contentStatus/>
</cp:coreProperties>
</file>