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Garcia\OneDrive - State of New Mexico\Working Files\Part 27 28\Qrt Report  C115B\"/>
    </mc:Choice>
  </mc:AlternateContent>
  <xr:revisionPtr revIDLastSave="0" documentId="13_ncr:1_{24474084-419D-4EA7-B315-2C3BE8D67469}" xr6:coauthVersionLast="47" xr6:coauthVersionMax="47" xr10:uidLastSave="{00000000-0000-0000-0000-000000000000}"/>
  <bookViews>
    <workbookView xWindow="28680" yWindow="-120" windowWidth="29040" windowHeight="15840" xr2:uid="{1DCEC219-65BF-4869-99B0-2D8A698FA17B}"/>
  </bookViews>
  <sheets>
    <sheet name="General Information" sheetId="4" r:id="rId1"/>
    <sheet name="Venting and Flaring Volumes" sheetId="1" r:id="rId2"/>
    <sheet name="Summary of Methods" sheetId="5" r:id="rId3"/>
  </sheets>
  <definedNames>
    <definedName name="_Hlk46067237" localSheetId="1">'Venting and Flaring Volumes'!$AY$3</definedName>
    <definedName name="_Hlk61673795" localSheetId="1">'Venting and Flaring Volumes'!$BW$3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4" l="1"/>
  <c r="G13" i="4"/>
  <c r="G12" i="4"/>
  <c r="C11" i="4" l="1"/>
  <c r="C10" i="4"/>
  <c r="B10" i="4"/>
  <c r="B11" i="4"/>
  <c r="C22" i="4"/>
  <c r="C21" i="4"/>
  <c r="C20" i="4"/>
  <c r="C17" i="4"/>
  <c r="C16" i="4"/>
  <c r="C15" i="4"/>
  <c r="C14" i="4"/>
  <c r="C13" i="4"/>
  <c r="C12" i="4"/>
  <c r="B12" i="4"/>
  <c r="B14" i="4"/>
  <c r="B22" i="4"/>
  <c r="B21" i="4"/>
  <c r="B20" i="4"/>
  <c r="B19" i="4"/>
  <c r="D19" i="4" s="1"/>
  <c r="B18" i="4"/>
  <c r="D18" i="4" s="1"/>
  <c r="B17" i="4"/>
  <c r="B16" i="4"/>
  <c r="B15" i="4"/>
  <c r="B13" i="4"/>
  <c r="D16" i="4" l="1"/>
  <c r="D13" i="4"/>
  <c r="D15" i="4"/>
  <c r="D21" i="4"/>
  <c r="D11" i="4"/>
  <c r="D17" i="4"/>
  <c r="D22" i="4"/>
  <c r="D12" i="4"/>
  <c r="D14" i="4"/>
  <c r="D20" i="4"/>
  <c r="B23" i="4"/>
  <c r="C23" i="4"/>
  <c r="D10" i="4"/>
  <c r="D2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tc={25F6D3F7-0045-45FF-85CE-10AC45538464}</author>
    <author>tc={B8E68C40-A896-48B8-A0EF-42FBD044BEBB}</author>
  </authors>
  <commentList>
    <comment ref="F12" authorId="0" shapeId="0" xr:uid="{25F6D3F7-0045-45FF-85CE-10AC45538464}">
      <text>
        <t>[Threaded comment]
Your version of Excel allows you to read this threaded comment; however, any edits to it will get removed if the file is opened in a newer version of Excel. Learn more: https://go.microsoft.com/fwlink/?linkid=870924
Comment:
    Sum of yellow squares</t>
      </text>
    </comment>
    <comment ref="F13" authorId="1" shapeId="0" xr:uid="{B8E68C40-A896-48B8-A0EF-42FBD044BEBB}">
      <text>
        <t>[Threaded comment]
Your version of Excel allows you to read this threaded comment; however, any edits to it will get removed if the file is opened in a newer version of Excel. Learn more: https://go.microsoft.com/fwlink/?linkid=870924
Comment:
    Difference of Prod - Excluded</t>
      </text>
    </comment>
  </commentList>
</comments>
</file>

<file path=xl/sharedStrings.xml><?xml version="1.0" encoding="utf-8"?>
<sst xmlns="http://schemas.openxmlformats.org/spreadsheetml/2006/main" count="190" uniqueCount="80">
  <si>
    <t>Location (ULSTR)</t>
  </si>
  <si>
    <t>Facility # 
(if applicable)</t>
  </si>
  <si>
    <t>API#  
(if applicable)</t>
  </si>
  <si>
    <t>OPERATOR:</t>
  </si>
  <si>
    <t>OGRID:</t>
  </si>
  <si>
    <t>Operator Information</t>
  </si>
  <si>
    <t>Category</t>
  </si>
  <si>
    <t>Totals from Detailed Sheet</t>
  </si>
  <si>
    <t>MCF</t>
  </si>
  <si>
    <t>Volume Natural Gas Sold</t>
  </si>
  <si>
    <t>Volume Natural Gas Produced</t>
  </si>
  <si>
    <t>Production/Other Data</t>
  </si>
  <si>
    <t>Volume of Gas Excluded from Percentage calculations</t>
  </si>
  <si>
    <t>Volume of Gas Lost</t>
  </si>
  <si>
    <t>Well</t>
  </si>
  <si>
    <t>Natural Gas Captured (%)</t>
  </si>
  <si>
    <t>30-015-99999</t>
  </si>
  <si>
    <t>Estimated or Measured</t>
  </si>
  <si>
    <t>Gray Cells</t>
  </si>
  <si>
    <t>Yellow Cells</t>
  </si>
  <si>
    <t>Orange Cells</t>
  </si>
  <si>
    <t>Represents a cell which requires user input for "Cover Sheet" only, "Detailed Sheet" and "Methods Used to Estimate" is all user input information</t>
  </si>
  <si>
    <t>Volume of Natural Gas used for Beneficial use</t>
  </si>
  <si>
    <t>Estimated</t>
  </si>
  <si>
    <t>Methods Used to Estimate</t>
  </si>
  <si>
    <t>Reporting Region 
(North or South)</t>
  </si>
  <si>
    <t xml:space="preserve">Facility </t>
  </si>
  <si>
    <t>NM State Well 1</t>
  </si>
  <si>
    <t>NM Facility</t>
  </si>
  <si>
    <t>I certify that, after reasonable inquiry, the statements and representations in this report are true and correct to the best of my knowledge and acknowledge that a false statement may be subject to civil and criminal penalties under the Oil and Gas Act.
_________________________                      Date: ___________
Signed Name
_________________________
Printed Name
_________________________
Title</t>
  </si>
  <si>
    <t>Represents a cell which is automatically calculated</t>
  </si>
  <si>
    <t>Represents a cell which is summed to calculate excluded volume</t>
  </si>
  <si>
    <t>Quarterly Report of Vented or Flared Natural Gas for Wells and Facilities
Upstream Sector - 19.15.27.8(G) NMAC</t>
  </si>
  <si>
    <t>Well or Facility Information</t>
  </si>
  <si>
    <t>Location of Venting or Flaring 
(Well or Facility)</t>
  </si>
  <si>
    <t>Name of Well or Facility</t>
  </si>
  <si>
    <t>Emergency: 19.15.27.8(G)(2)(a) NMAC</t>
  </si>
  <si>
    <t>Non-Scheduled Maintenance: 19.15.27.8(G)(2)(b) NMAC</t>
  </si>
  <si>
    <t>Routine Repair: 19.15.27.8(G)(2)(c) NMAC</t>
  </si>
  <si>
    <t> Routine Downhole Maintenance: 19.15.27.8(G)(2)(d) NMAC</t>
  </si>
  <si>
    <t>Manual Liquid Unloading: 19.15.27.8(G)(2)(e) NMAC</t>
  </si>
  <si>
    <t>Storage Tanks: 19.15.27.8(G)(2)(f) NMAC</t>
  </si>
  <si>
    <t>Insufficient Availability or Capacity: 
19.15.27.8(G)(2)(g) NMAC</t>
  </si>
  <si>
    <t> Improperly Closed or Maintained Thief Hatches: 19.15.27.8(G)(2)(j) NMAC</t>
  </si>
  <si>
    <t>Other Surface Waste: 19.15.27.8(G)(2)(m) NMAC</t>
  </si>
  <si>
    <t>Venting or Flaring in Excess of Eight Hours: 19.15.27.8(G)(2)(k) NMAC</t>
  </si>
  <si>
    <t>Measured</t>
  </si>
  <si>
    <t>C-34-23S-31E</t>
  </si>
  <si>
    <t>FJAG0123456789</t>
  </si>
  <si>
    <t>D-34-25S-24E</t>
  </si>
  <si>
    <t>Venting as Result of Normal Operation: 
19.15.27.8(G)(2)(i) NMAC</t>
  </si>
  <si>
    <t> Natural Gas Not Suitable for Transportation or Processing: 19.15.27.8(G)(2)(h) NMAC</t>
  </si>
  <si>
    <t>Venting And Flaring From an Exploratory Well: 19.15.27.8(G)(2)(l) NMAC</t>
  </si>
  <si>
    <t>Beneficial Use Volume (MCF)
19.15.27.9(D)(5) NMAC</t>
  </si>
  <si>
    <t>Method or Equipment Used to Estimate or Measure</t>
  </si>
  <si>
    <t>Beneficial Use Category in 
19.15.27(D)(5)(a-h) NMAC</t>
  </si>
  <si>
    <t>Type of Beneficial Use if
19.15.27(D)(5)(i) NMAC</t>
  </si>
  <si>
    <t> Improperly Closed or Maintained Thief Hatch: 19.15.27.8(G)(2)(j) NMAC</t>
  </si>
  <si>
    <r>
      <t>(a)</t>
    </r>
    <r>
      <rPr>
        <sz val="11"/>
        <color rgb="FF000000"/>
        <rFont val="Times New Roman"/>
        <family val="1"/>
      </rPr>
      <t> power generation on lease</t>
    </r>
  </si>
  <si>
    <t>Volume Vented (MCF)</t>
  </si>
  <si>
    <t>Volume Flared (MCF)</t>
  </si>
  <si>
    <t>Emergency: 
19.15.27.8(G)(2)(a) NMAC</t>
  </si>
  <si>
    <t>Amount Vented (MCF)</t>
  </si>
  <si>
    <t>Total (MCF)</t>
  </si>
  <si>
    <t>Non-Scheduled Maintenance: 
19.15.27.8(G)(2)(b) NMAC</t>
  </si>
  <si>
    <t>Volume Flared 
(MCF)</t>
  </si>
  <si>
    <t>Other Surface Waste: 
19.15.27.8(G)(2)(m) NMAC</t>
  </si>
  <si>
    <t>Storage Tanks: 
19.15.27.8(G)(2)(f) NMAC</t>
  </si>
  <si>
    <t>Manual Liquid Unloading: 
19.15.27.8(G)(2)(e) NMAC</t>
  </si>
  <si>
    <t> Routine Downhole Maintenance: 
19.15.27.8(G)(2)(d) NMAC</t>
  </si>
  <si>
    <t>Routine Repair: 
19.15.27.8(G)(2)(c) NMAC</t>
  </si>
  <si>
    <t>Total</t>
  </si>
  <si>
    <t>NA</t>
  </si>
  <si>
    <t> Natural Gas Not Suitable for Transportation or Processing: 
19.15.27.8(G)(2)(h) NMAC</t>
  </si>
  <si>
    <t>Venting And Flaring From An Exploratory Well: 
19.15.27.8(G)(2)(l) NMAC</t>
  </si>
  <si>
    <t>Venting or Flaring in Excess of Eight Hours: 
19.15.27.8(G)(2)(k) NMAC</t>
  </si>
  <si>
    <r>
      <t>(b)</t>
    </r>
    <r>
      <rPr>
        <sz val="11"/>
        <color rgb="FF000000"/>
        <rFont val="Times New Roman"/>
        <family val="1"/>
      </rPr>
      <t> power generation for grid</t>
    </r>
  </si>
  <si>
    <t>South</t>
  </si>
  <si>
    <t>Venting and Flaring Categories</t>
  </si>
  <si>
    <t>Amount Flared (MCF)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</si>
</sst>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Segoe UI"/>
      <family val="2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2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3" borderId="10" xfId="0" applyFill="1" applyBorder="1" applyAlignment="1">
      <alignment horizontal="center" vertical="center" wrapText="1"/>
    </xf>
    <xf numFmtId="0" fontId="5" fillId="3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arcia, John A, EMNRD" id="{CA9F2854-C30E-4ADE-BB55-C87D05BFB4F4}" userId="Garcia, John A, EMNRD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2" dT="2021-07-28T20:51:44.54" personId="{CA9F2854-C30E-4ADE-BB55-C87D05BFB4F4}" id="{25F6D3F7-0045-45FF-85CE-10AC45538464}">
    <text>Sum of yellow squares</text>
  </threadedComment>
  <threadedComment ref="F13" dT="2021-07-28T20:52:01.65" personId="{CA9F2854-C30E-4ADE-BB55-C87D05BFB4F4}" id="{B8E68C40-A896-48B8-A0EF-42FBD044BEBB}">
    <text>Difference of Prod - Excluded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46A5-1C36-47C4-BAB9-3C097B4AA6F4}">
  <dimension ref="A1:N28"/>
  <sheetViews>
    <sheetView tabSelected="1" zoomScale="110" zoomScaleNormal="110" workbookViewId="0">
      <selection activeCell="E12" sqref="E12"/>
    </sheetView>
  </sheetViews>
  <sheetFormatPr defaultColWidth="9.1796875" defaultRowHeight="14.5" x14ac:dyDescent="0.35"/>
  <cols>
    <col min="1" max="1" width="23.90625" style="1" customWidth="1"/>
    <col min="2" max="4" width="25.7265625" style="1" customWidth="1"/>
    <col min="5" max="5" width="9.08984375" style="1" customWidth="1"/>
    <col min="6" max="6" width="15.26953125" style="1" customWidth="1"/>
    <col min="7" max="7" width="14.36328125" style="1" customWidth="1"/>
    <col min="8" max="8" width="14.90625" style="1" customWidth="1"/>
    <col min="9" max="9" width="18.54296875" style="1" bestFit="1" customWidth="1"/>
    <col min="10" max="10" width="37" style="1" customWidth="1"/>
    <col min="11" max="11" width="15.90625" style="1" customWidth="1"/>
    <col min="12" max="12" width="8.7265625" style="1" customWidth="1"/>
    <col min="13" max="13" width="27.453125" style="1" customWidth="1"/>
    <col min="14" max="14" width="20.453125" style="1" customWidth="1"/>
    <col min="15" max="15" width="20.1796875" style="1" customWidth="1"/>
    <col min="16" max="16" width="31.81640625" style="1" customWidth="1"/>
    <col min="17" max="16384" width="9.1796875" style="1"/>
  </cols>
  <sheetData>
    <row r="1" spans="1:14" ht="83.5" customHeight="1" thickBot="1" x14ac:dyDescent="0.4">
      <c r="A1" s="63" t="s">
        <v>32</v>
      </c>
      <c r="B1" s="64"/>
      <c r="C1" s="64"/>
      <c r="D1" s="64"/>
      <c r="E1" s="64"/>
      <c r="F1" s="64"/>
      <c r="G1" s="64"/>
      <c r="H1" s="64"/>
      <c r="I1" s="64"/>
      <c r="J1" s="65"/>
      <c r="K1" s="38"/>
      <c r="L1" s="38"/>
      <c r="M1" s="4"/>
    </row>
    <row r="2" spans="1:14" ht="41.5" customHeight="1" thickBot="1" x14ac:dyDescent="0.4">
      <c r="A2" s="60" t="s">
        <v>5</v>
      </c>
      <c r="B2" s="61"/>
      <c r="C2" s="61"/>
      <c r="D2" s="61"/>
      <c r="E2" s="61"/>
      <c r="F2" s="61"/>
      <c r="G2" s="61"/>
      <c r="H2" s="61"/>
      <c r="I2" s="61"/>
      <c r="J2" s="62"/>
      <c r="K2" s="39"/>
      <c r="L2" s="39"/>
      <c r="M2" s="4"/>
    </row>
    <row r="3" spans="1:14" ht="64.5" customHeight="1" x14ac:dyDescent="0.35">
      <c r="A3" s="7"/>
      <c r="B3" s="4"/>
      <c r="C3" s="4"/>
      <c r="D3" s="51" t="s">
        <v>29</v>
      </c>
      <c r="E3" s="52"/>
      <c r="F3" s="52"/>
      <c r="G3" s="52"/>
      <c r="H3" s="52"/>
      <c r="I3" s="52"/>
      <c r="J3" s="53"/>
      <c r="K3" s="37"/>
      <c r="L3" s="37"/>
      <c r="M3" s="4"/>
      <c r="N3" s="33"/>
    </row>
    <row r="4" spans="1:14" ht="25.5" customHeight="1" thickBot="1" x14ac:dyDescent="0.4">
      <c r="A4" s="8" t="s">
        <v>3</v>
      </c>
      <c r="B4" s="9"/>
      <c r="C4" s="36"/>
      <c r="D4" s="54"/>
      <c r="E4" s="55"/>
      <c r="F4" s="55"/>
      <c r="G4" s="55"/>
      <c r="H4" s="55"/>
      <c r="I4" s="55"/>
      <c r="J4" s="56"/>
      <c r="K4" s="37"/>
      <c r="L4" s="37"/>
      <c r="M4" s="4"/>
    </row>
    <row r="5" spans="1:14" ht="32.5" customHeight="1" thickBot="1" x14ac:dyDescent="0.4">
      <c r="A5" s="8" t="s">
        <v>4</v>
      </c>
      <c r="B5" s="3"/>
      <c r="C5" s="5"/>
      <c r="D5" s="54"/>
      <c r="E5" s="55"/>
      <c r="F5" s="55"/>
      <c r="G5" s="55"/>
      <c r="H5" s="55"/>
      <c r="I5" s="55"/>
      <c r="J5" s="56"/>
      <c r="K5" s="37"/>
      <c r="L5" s="37"/>
      <c r="M5" s="4"/>
    </row>
    <row r="6" spans="1:14" ht="50.5" customHeight="1" thickBot="1" x14ac:dyDescent="0.4">
      <c r="A6" s="32" t="s">
        <v>25</v>
      </c>
      <c r="B6" s="49" t="s">
        <v>77</v>
      </c>
      <c r="C6" s="2"/>
      <c r="D6" s="57"/>
      <c r="E6" s="58"/>
      <c r="F6" s="58"/>
      <c r="G6" s="58"/>
      <c r="H6" s="58"/>
      <c r="I6" s="58"/>
      <c r="J6" s="59"/>
      <c r="K6" s="37"/>
      <c r="L6" s="37"/>
      <c r="M6" s="4"/>
    </row>
    <row r="7" spans="1:14" ht="26.5" customHeight="1" x14ac:dyDescent="0.35">
      <c r="A7" s="4"/>
      <c r="B7" s="5"/>
      <c r="C7" s="5"/>
      <c r="D7" s="5"/>
      <c r="E7" s="4"/>
      <c r="F7" s="6"/>
      <c r="G7" s="6"/>
      <c r="H7" s="6"/>
      <c r="I7" s="6"/>
      <c r="J7" s="6"/>
      <c r="K7" s="6"/>
      <c r="L7" s="6"/>
    </row>
    <row r="8" spans="1:14" ht="21" customHeight="1" x14ac:dyDescent="0.5">
      <c r="A8" s="50" t="s">
        <v>7</v>
      </c>
      <c r="B8" s="50"/>
      <c r="C8" s="50"/>
      <c r="D8" s="50"/>
      <c r="F8" s="50" t="s">
        <v>11</v>
      </c>
      <c r="G8" s="50"/>
      <c r="H8" s="50"/>
      <c r="J8" s="20" t="s">
        <v>15</v>
      </c>
    </row>
    <row r="9" spans="1:14" ht="30" x14ac:dyDescent="0.45">
      <c r="A9" s="40" t="s">
        <v>6</v>
      </c>
      <c r="B9" s="40" t="s">
        <v>62</v>
      </c>
      <c r="C9" s="40" t="s">
        <v>79</v>
      </c>
      <c r="D9" s="40" t="s">
        <v>63</v>
      </c>
      <c r="F9" s="15" t="s">
        <v>10</v>
      </c>
      <c r="G9" s="24">
        <v>10000</v>
      </c>
      <c r="H9" s="15" t="s">
        <v>8</v>
      </c>
      <c r="J9" s="22">
        <f>((G9-G13)/G9)*100</f>
        <v>94.48</v>
      </c>
      <c r="L9" s="23"/>
    </row>
    <row r="10" spans="1:14" ht="29" customHeight="1" x14ac:dyDescent="0.35">
      <c r="A10" s="26" t="s">
        <v>36</v>
      </c>
      <c r="B10" s="21">
        <f>SUM('Venting and Flaring Volumes'!$I$4:$I$100001)</f>
        <v>15</v>
      </c>
      <c r="C10" s="21">
        <f>SUM('Venting and Flaring Volumes'!$L$4:$L$100001)</f>
        <v>15</v>
      </c>
      <c r="D10" s="21">
        <f>B10+C10</f>
        <v>30</v>
      </c>
      <c r="F10" s="17" t="s">
        <v>9</v>
      </c>
      <c r="G10" s="24">
        <v>8250</v>
      </c>
      <c r="H10" s="15" t="s">
        <v>8</v>
      </c>
    </row>
    <row r="11" spans="1:14" ht="43.5" x14ac:dyDescent="0.35">
      <c r="A11" s="13" t="s">
        <v>37</v>
      </c>
      <c r="B11" s="21">
        <f>SUM('Venting and Flaring Volumes'!$O$4:$O$100001)</f>
        <v>10</v>
      </c>
      <c r="C11" s="21">
        <f>SUM('Venting and Flaring Volumes'!$R$4:$R$100001)</f>
        <v>5</v>
      </c>
      <c r="D11" s="21">
        <f t="shared" ref="D11:D22" si="0">B11+C11</f>
        <v>15</v>
      </c>
      <c r="F11" s="18" t="s">
        <v>22</v>
      </c>
      <c r="G11" s="25">
        <v>1000</v>
      </c>
      <c r="H11" s="19" t="s">
        <v>8</v>
      </c>
    </row>
    <row r="12" spans="1:14" ht="58" x14ac:dyDescent="0.35">
      <c r="A12" s="13" t="s">
        <v>38</v>
      </c>
      <c r="B12" s="21">
        <f>SUM('Venting and Flaring Volumes'!$U$4:$U$100001)</f>
        <v>0</v>
      </c>
      <c r="C12" s="21">
        <f>SUM('Venting and Flaring Volumes'!$X$4:$X$100001)</f>
        <v>77</v>
      </c>
      <c r="D12" s="21">
        <f t="shared" si="0"/>
        <v>77</v>
      </c>
      <c r="F12" s="19" t="s">
        <v>12</v>
      </c>
      <c r="G12" s="21">
        <f>G10+G11+D10+D17+D18+D21</f>
        <v>9448</v>
      </c>
      <c r="H12" s="19" t="s">
        <v>8</v>
      </c>
    </row>
    <row r="13" spans="1:14" ht="39" x14ac:dyDescent="0.35">
      <c r="A13" s="13" t="s">
        <v>39</v>
      </c>
      <c r="B13" s="21">
        <f>SUM('Venting and Flaring Volumes'!$AA$4:$AA$100001)</f>
        <v>10</v>
      </c>
      <c r="C13" s="21">
        <f>SUM('Venting and Flaring Volumes'!$AD$4:$AD$100001)</f>
        <v>79</v>
      </c>
      <c r="D13" s="21">
        <f t="shared" si="0"/>
        <v>89</v>
      </c>
      <c r="F13" s="19" t="s">
        <v>13</v>
      </c>
      <c r="G13" s="21">
        <f>G9-G12</f>
        <v>552</v>
      </c>
      <c r="H13" s="19" t="s">
        <v>8</v>
      </c>
    </row>
    <row r="14" spans="1:14" ht="26" x14ac:dyDescent="0.35">
      <c r="A14" s="13" t="s">
        <v>40</v>
      </c>
      <c r="B14" s="21">
        <f>SUM('Venting and Flaring Volumes'!$AG$4:$AG$100001)</f>
        <v>22</v>
      </c>
      <c r="C14" s="21">
        <f>SUM('Venting and Flaring Volumes'!$AJ$4:$AJ$100001)</f>
        <v>50</v>
      </c>
      <c r="D14" s="21">
        <f t="shared" si="0"/>
        <v>72</v>
      </c>
    </row>
    <row r="15" spans="1:14" ht="26" x14ac:dyDescent="0.35">
      <c r="A15" s="13" t="s">
        <v>41</v>
      </c>
      <c r="B15" s="21">
        <f>SUM('Venting and Flaring Volumes'!$AM$4:$AM$100001)</f>
        <v>15</v>
      </c>
      <c r="C15" s="21">
        <f>SUM('Venting and Flaring Volumes'!$AP$4:$AP$100001)</f>
        <v>55</v>
      </c>
      <c r="D15" s="21">
        <f t="shared" si="0"/>
        <v>70</v>
      </c>
    </row>
    <row r="16" spans="1:14" ht="39" x14ac:dyDescent="0.35">
      <c r="A16" s="13" t="s">
        <v>42</v>
      </c>
      <c r="B16" s="21">
        <f>SUM('Venting and Flaring Volumes'!$AS$4:$AS$100001)</f>
        <v>0</v>
      </c>
      <c r="C16" s="21">
        <f>SUM('Venting and Flaring Volumes'!$AV$4:$AV$100001)</f>
        <v>0</v>
      </c>
      <c r="D16" s="21">
        <f t="shared" si="0"/>
        <v>0</v>
      </c>
    </row>
    <row r="17" spans="1:4" ht="39" x14ac:dyDescent="0.35">
      <c r="A17" s="27" t="s">
        <v>51</v>
      </c>
      <c r="B17" s="21">
        <f>SUM('Venting and Flaring Volumes'!$AY$4:$AY$100001)</f>
        <v>15</v>
      </c>
      <c r="C17" s="21">
        <f>SUM('Venting and Flaring Volumes'!$BB$4:$BB$100001)</f>
        <v>143</v>
      </c>
      <c r="D17" s="21">
        <f t="shared" si="0"/>
        <v>158</v>
      </c>
    </row>
    <row r="18" spans="1:4" ht="39" x14ac:dyDescent="0.35">
      <c r="A18" s="27" t="s">
        <v>50</v>
      </c>
      <c r="B18" s="21">
        <f>SUM('Venting and Flaring Volumes'!$BE$4:$BE$100001)</f>
        <v>10</v>
      </c>
      <c r="C18" s="48" t="s">
        <v>72</v>
      </c>
      <c r="D18" s="21">
        <f>B18</f>
        <v>10</v>
      </c>
    </row>
    <row r="19" spans="1:4" ht="39" x14ac:dyDescent="0.35">
      <c r="A19" s="13" t="s">
        <v>43</v>
      </c>
      <c r="B19" s="21">
        <f>SUM('Venting and Flaring Volumes'!$BH$4:$BH$100001)</f>
        <v>2</v>
      </c>
      <c r="C19" s="48" t="s">
        <v>72</v>
      </c>
      <c r="D19" s="21">
        <f>B19</f>
        <v>2</v>
      </c>
    </row>
    <row r="20" spans="1:4" ht="39" x14ac:dyDescent="0.35">
      <c r="A20" s="13" t="s">
        <v>45</v>
      </c>
      <c r="B20" s="21">
        <f>SUM('Venting and Flaring Volumes'!$BK$4:$BK$100001)</f>
        <v>12</v>
      </c>
      <c r="C20" s="21">
        <f>SUM('Venting and Flaring Volumes'!$BN$4:$BN$100001)</f>
        <v>200</v>
      </c>
      <c r="D20" s="21">
        <f t="shared" si="0"/>
        <v>212</v>
      </c>
    </row>
    <row r="21" spans="1:4" ht="39" x14ac:dyDescent="0.35">
      <c r="A21" s="27" t="s">
        <v>52</v>
      </c>
      <c r="B21" s="21">
        <f>SUM('Venting and Flaring Volumes'!$BQ$4:$BQ$100001)</f>
        <v>0</v>
      </c>
      <c r="C21" s="21">
        <f>SUM('Venting and Flaring Volumes'!$BT$4:$BT$100001)</f>
        <v>0</v>
      </c>
      <c r="D21" s="21">
        <f t="shared" si="0"/>
        <v>0</v>
      </c>
    </row>
    <row r="22" spans="1:4" ht="26" x14ac:dyDescent="0.35">
      <c r="A22" s="13" t="s">
        <v>44</v>
      </c>
      <c r="B22" s="21">
        <f>SUM('Venting and Flaring Volumes'!$BW$4:$BW$100001)</f>
        <v>0</v>
      </c>
      <c r="C22" s="21">
        <f>SUM('Venting and Flaring Volumes'!$BZ$4:$BZ$100001)</f>
        <v>15</v>
      </c>
      <c r="D22" s="21">
        <f t="shared" si="0"/>
        <v>15</v>
      </c>
    </row>
    <row r="23" spans="1:4" ht="15.5" x14ac:dyDescent="0.35">
      <c r="A23" s="41" t="s">
        <v>71</v>
      </c>
      <c r="B23" s="41">
        <f>SUM(B10:B22)</f>
        <v>111</v>
      </c>
      <c r="C23" s="41">
        <f>SUM(C10:C22)</f>
        <v>639</v>
      </c>
      <c r="D23" s="41">
        <f>SUM(D10:D22)</f>
        <v>750</v>
      </c>
    </row>
    <row r="24" spans="1:4" ht="14.5" customHeight="1" x14ac:dyDescent="0.35">
      <c r="A24" s="16"/>
    </row>
    <row r="25" spans="1:4" ht="14.5" customHeight="1" x14ac:dyDescent="0.35">
      <c r="C25"/>
      <c r="D25"/>
    </row>
    <row r="26" spans="1:4" ht="14.5" customHeight="1" x14ac:dyDescent="0.35">
      <c r="A26" s="21" t="s">
        <v>18</v>
      </c>
      <c r="B26" t="s">
        <v>30</v>
      </c>
      <c r="C26"/>
      <c r="D26"/>
    </row>
    <row r="27" spans="1:4" ht="14.5" customHeight="1" x14ac:dyDescent="0.35">
      <c r="A27" s="30" t="s">
        <v>19</v>
      </c>
      <c r="B27" t="s">
        <v>31</v>
      </c>
      <c r="C27"/>
      <c r="D27"/>
    </row>
    <row r="28" spans="1:4" x14ac:dyDescent="0.35">
      <c r="A28" s="31" t="s">
        <v>20</v>
      </c>
      <c r="B28" t="s">
        <v>21</v>
      </c>
    </row>
  </sheetData>
  <mergeCells count="5">
    <mergeCell ref="F8:H8"/>
    <mergeCell ref="A8:D8"/>
    <mergeCell ref="D3:J6"/>
    <mergeCell ref="A2:J2"/>
    <mergeCell ref="A1:J1"/>
  </mergeCells>
  <dataValidations count="1">
    <dataValidation type="list" allowBlank="1" showInputMessage="1" showErrorMessage="1" sqref="O8:O11" xr:uid="{8DE3B765-1C99-4CD5-8550-6702D660EB0E}">
      <formula1>"Flared, Vented"</formula1>
    </dataValidation>
  </dataValidation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1FCC3-50F5-48F5-9FB6-2E09FB1D2BFF}">
  <dimension ref="A1:CB5"/>
  <sheetViews>
    <sheetView zoomScale="110" zoomScaleNormal="110" workbookViewId="0">
      <selection activeCell="BS11" sqref="BS11"/>
    </sheetView>
  </sheetViews>
  <sheetFormatPr defaultColWidth="9.1796875" defaultRowHeight="14.5" x14ac:dyDescent="0.35"/>
  <cols>
    <col min="1" max="1" width="16.54296875" style="11" customWidth="1"/>
    <col min="2" max="2" width="21.7265625" style="11" customWidth="1"/>
    <col min="3" max="3" width="14.90625" style="11" bestFit="1" customWidth="1"/>
    <col min="4" max="4" width="14.26953125" style="11" customWidth="1"/>
    <col min="5" max="5" width="16.1796875" style="11" customWidth="1"/>
    <col min="6" max="6" width="18.26953125" style="11" customWidth="1"/>
    <col min="7" max="7" width="24.54296875" style="11" bestFit="1" customWidth="1"/>
    <col min="8" max="8" width="20.453125" style="11" customWidth="1"/>
    <col min="9" max="9" width="13.36328125" style="44" customWidth="1"/>
    <col min="10" max="13" width="13.36328125" style="45" customWidth="1"/>
    <col min="14" max="14" width="13.36328125" style="46" customWidth="1"/>
    <col min="15" max="18" width="16" style="11" customWidth="1"/>
    <col min="19" max="20" width="14.7265625" style="11" customWidth="1"/>
    <col min="21" max="21" width="13.36328125" style="44" customWidth="1"/>
    <col min="22" max="25" width="13.36328125" style="45" customWidth="1"/>
    <col min="26" max="26" width="13.36328125" style="46" customWidth="1"/>
    <col min="27" max="27" width="17.453125" style="11" customWidth="1"/>
    <col min="28" max="30" width="17.453125" style="45" customWidth="1"/>
    <col min="31" max="32" width="15.453125" style="45" customWidth="1"/>
    <col min="33" max="33" width="13.36328125" style="44" customWidth="1"/>
    <col min="34" max="37" width="13.36328125" style="45" customWidth="1"/>
    <col min="38" max="38" width="13.36328125" style="46" customWidth="1"/>
    <col min="39" max="44" width="13.36328125" style="45" customWidth="1"/>
    <col min="45" max="45" width="14.90625" style="44" customWidth="1"/>
    <col min="46" max="48" width="14.90625" style="45" customWidth="1"/>
    <col min="49" max="49" width="15.453125" style="45" customWidth="1"/>
    <col min="50" max="50" width="15.453125" style="46" customWidth="1"/>
    <col min="51" max="51" width="16.26953125" style="45" customWidth="1"/>
    <col min="52" max="52" width="15.90625" style="45" customWidth="1"/>
    <col min="53" max="53" width="18.36328125" style="45" customWidth="1"/>
    <col min="54" max="54" width="15.36328125" style="45" customWidth="1"/>
    <col min="55" max="55" width="14.1796875" style="45" customWidth="1"/>
    <col min="56" max="56" width="17.453125" style="45" customWidth="1"/>
    <col min="57" max="57" width="13.36328125" style="44" customWidth="1"/>
    <col min="58" max="58" width="13.36328125" style="45" customWidth="1"/>
    <col min="59" max="59" width="13.36328125" style="46" customWidth="1"/>
    <col min="60" max="62" width="13.36328125" style="45" customWidth="1"/>
    <col min="63" max="63" width="13.36328125" style="44" customWidth="1"/>
    <col min="64" max="67" width="13.36328125" style="45" customWidth="1"/>
    <col min="68" max="68" width="13.36328125" style="46" customWidth="1"/>
    <col min="69" max="74" width="13.36328125" style="45" customWidth="1"/>
    <col min="75" max="75" width="13.36328125" style="44" customWidth="1"/>
    <col min="76" max="79" width="13.36328125" style="45" customWidth="1"/>
    <col min="80" max="80" width="13.36328125" style="46" customWidth="1"/>
    <col min="81" max="16384" width="9.1796875" style="11"/>
  </cols>
  <sheetData>
    <row r="1" spans="1:80" ht="27.5" customHeight="1" x14ac:dyDescent="0.35">
      <c r="A1" s="73" t="s">
        <v>33</v>
      </c>
      <c r="B1" s="74"/>
      <c r="C1" s="74"/>
      <c r="D1" s="74"/>
      <c r="E1" s="74"/>
      <c r="F1" s="74"/>
      <c r="G1" s="74"/>
      <c r="H1" s="75"/>
      <c r="I1" s="69" t="s">
        <v>78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1"/>
    </row>
    <row r="2" spans="1:80" s="29" customFormat="1" ht="50.5" customHeight="1" x14ac:dyDescent="0.35">
      <c r="A2" s="76"/>
      <c r="B2" s="77"/>
      <c r="C2" s="77"/>
      <c r="D2" s="77"/>
      <c r="E2" s="77"/>
      <c r="F2" s="77"/>
      <c r="G2" s="77"/>
      <c r="H2" s="77"/>
      <c r="I2" s="67" t="s">
        <v>61</v>
      </c>
      <c r="J2" s="67"/>
      <c r="K2" s="67"/>
      <c r="L2" s="67"/>
      <c r="M2" s="67"/>
      <c r="N2" s="67"/>
      <c r="O2" s="66" t="s">
        <v>64</v>
      </c>
      <c r="P2" s="67"/>
      <c r="Q2" s="67"/>
      <c r="R2" s="67"/>
      <c r="S2" s="67"/>
      <c r="T2" s="67"/>
      <c r="U2" s="67" t="s">
        <v>70</v>
      </c>
      <c r="V2" s="67"/>
      <c r="W2" s="67"/>
      <c r="X2" s="67"/>
      <c r="Y2" s="67"/>
      <c r="Z2" s="67"/>
      <c r="AA2" s="67" t="s">
        <v>69</v>
      </c>
      <c r="AB2" s="67"/>
      <c r="AC2" s="67"/>
      <c r="AD2" s="67"/>
      <c r="AE2" s="67"/>
      <c r="AF2" s="68"/>
      <c r="AG2" s="72" t="s">
        <v>68</v>
      </c>
      <c r="AH2" s="72"/>
      <c r="AI2" s="72"/>
      <c r="AJ2" s="72"/>
      <c r="AK2" s="72"/>
      <c r="AL2" s="72"/>
      <c r="AM2" s="66" t="s">
        <v>67</v>
      </c>
      <c r="AN2" s="67"/>
      <c r="AO2" s="67"/>
      <c r="AP2" s="67"/>
      <c r="AQ2" s="67"/>
      <c r="AR2" s="68"/>
      <c r="AS2" s="67" t="s">
        <v>42</v>
      </c>
      <c r="AT2" s="67"/>
      <c r="AU2" s="67"/>
      <c r="AV2" s="67"/>
      <c r="AW2" s="67"/>
      <c r="AX2" s="67"/>
      <c r="AY2" s="66" t="s">
        <v>73</v>
      </c>
      <c r="AZ2" s="67"/>
      <c r="BA2" s="67"/>
      <c r="BB2" s="67"/>
      <c r="BC2" s="67"/>
      <c r="BD2" s="68"/>
      <c r="BE2" s="67" t="s">
        <v>50</v>
      </c>
      <c r="BF2" s="67"/>
      <c r="BG2" s="67"/>
      <c r="BH2" s="66" t="s">
        <v>57</v>
      </c>
      <c r="BI2" s="67"/>
      <c r="BJ2" s="68"/>
      <c r="BK2" s="67" t="s">
        <v>75</v>
      </c>
      <c r="BL2" s="67"/>
      <c r="BM2" s="67"/>
      <c r="BN2" s="67"/>
      <c r="BO2" s="67"/>
      <c r="BP2" s="67"/>
      <c r="BQ2" s="66" t="s">
        <v>74</v>
      </c>
      <c r="BR2" s="67"/>
      <c r="BS2" s="67"/>
      <c r="BT2" s="67"/>
      <c r="BU2" s="67"/>
      <c r="BV2" s="68"/>
      <c r="BW2" s="67" t="s">
        <v>66</v>
      </c>
      <c r="BX2" s="67"/>
      <c r="BY2" s="67"/>
      <c r="BZ2" s="67"/>
      <c r="CA2" s="67"/>
      <c r="CB2" s="67"/>
    </row>
    <row r="3" spans="1:80" s="10" customFormat="1" ht="59.5" customHeight="1" x14ac:dyDescent="0.35">
      <c r="A3" s="12" t="s">
        <v>34</v>
      </c>
      <c r="B3" s="12" t="s">
        <v>35</v>
      </c>
      <c r="C3" s="12" t="s">
        <v>1</v>
      </c>
      <c r="D3" s="12" t="s">
        <v>2</v>
      </c>
      <c r="E3" s="12" t="s">
        <v>0</v>
      </c>
      <c r="F3" s="12" t="s">
        <v>53</v>
      </c>
      <c r="G3" s="12" t="s">
        <v>55</v>
      </c>
      <c r="H3" s="42" t="s">
        <v>56</v>
      </c>
      <c r="I3" s="34" t="s">
        <v>59</v>
      </c>
      <c r="J3" s="34" t="s">
        <v>17</v>
      </c>
      <c r="K3" s="34" t="s">
        <v>54</v>
      </c>
      <c r="L3" s="34" t="s">
        <v>60</v>
      </c>
      <c r="M3" s="34" t="s">
        <v>17</v>
      </c>
      <c r="N3" s="34" t="s">
        <v>54</v>
      </c>
      <c r="O3" s="43" t="s">
        <v>59</v>
      </c>
      <c r="P3" s="34" t="s">
        <v>17</v>
      </c>
      <c r="Q3" s="34" t="s">
        <v>54</v>
      </c>
      <c r="R3" s="34" t="s">
        <v>60</v>
      </c>
      <c r="S3" s="34" t="s">
        <v>17</v>
      </c>
      <c r="T3" s="47" t="s">
        <v>54</v>
      </c>
      <c r="U3" s="34" t="s">
        <v>59</v>
      </c>
      <c r="V3" s="34" t="s">
        <v>17</v>
      </c>
      <c r="W3" s="34" t="s">
        <v>54</v>
      </c>
      <c r="X3" s="34" t="s">
        <v>60</v>
      </c>
      <c r="Y3" s="34" t="s">
        <v>17</v>
      </c>
      <c r="Z3" s="34" t="s">
        <v>54</v>
      </c>
      <c r="AA3" s="43" t="s">
        <v>59</v>
      </c>
      <c r="AB3" s="34" t="s">
        <v>17</v>
      </c>
      <c r="AC3" s="34" t="s">
        <v>54</v>
      </c>
      <c r="AD3" s="34" t="s">
        <v>65</v>
      </c>
      <c r="AE3" s="34" t="s">
        <v>17</v>
      </c>
      <c r="AF3" s="47" t="s">
        <v>54</v>
      </c>
      <c r="AG3" s="34" t="s">
        <v>59</v>
      </c>
      <c r="AH3" s="34" t="s">
        <v>17</v>
      </c>
      <c r="AI3" s="34" t="s">
        <v>54</v>
      </c>
      <c r="AJ3" s="34" t="s">
        <v>65</v>
      </c>
      <c r="AK3" s="34" t="s">
        <v>17</v>
      </c>
      <c r="AL3" s="34" t="s">
        <v>54</v>
      </c>
      <c r="AM3" s="43" t="s">
        <v>59</v>
      </c>
      <c r="AN3" s="34" t="s">
        <v>17</v>
      </c>
      <c r="AO3" s="34" t="s">
        <v>54</v>
      </c>
      <c r="AP3" s="34" t="s">
        <v>65</v>
      </c>
      <c r="AQ3" s="34" t="s">
        <v>17</v>
      </c>
      <c r="AR3" s="47" t="s">
        <v>54</v>
      </c>
      <c r="AS3" s="34" t="s">
        <v>59</v>
      </c>
      <c r="AT3" s="34" t="s">
        <v>17</v>
      </c>
      <c r="AU3" s="34" t="s">
        <v>54</v>
      </c>
      <c r="AV3" s="34" t="s">
        <v>65</v>
      </c>
      <c r="AW3" s="34" t="s">
        <v>17</v>
      </c>
      <c r="AX3" s="34" t="s">
        <v>54</v>
      </c>
      <c r="AY3" s="43" t="s">
        <v>59</v>
      </c>
      <c r="AZ3" s="34" t="s">
        <v>17</v>
      </c>
      <c r="BA3" s="34" t="s">
        <v>54</v>
      </c>
      <c r="BB3" s="34" t="s">
        <v>65</v>
      </c>
      <c r="BC3" s="34" t="s">
        <v>17</v>
      </c>
      <c r="BD3" s="47" t="s">
        <v>54</v>
      </c>
      <c r="BE3" s="34" t="s">
        <v>59</v>
      </c>
      <c r="BF3" s="34" t="s">
        <v>17</v>
      </c>
      <c r="BG3" s="34" t="s">
        <v>54</v>
      </c>
      <c r="BH3" s="43" t="s">
        <v>59</v>
      </c>
      <c r="BI3" s="34" t="s">
        <v>17</v>
      </c>
      <c r="BJ3" s="47" t="s">
        <v>54</v>
      </c>
      <c r="BK3" s="34" t="s">
        <v>59</v>
      </c>
      <c r="BL3" s="34" t="s">
        <v>17</v>
      </c>
      <c r="BM3" s="34" t="s">
        <v>54</v>
      </c>
      <c r="BN3" s="34" t="s">
        <v>65</v>
      </c>
      <c r="BO3" s="34" t="s">
        <v>17</v>
      </c>
      <c r="BP3" s="34" t="s">
        <v>54</v>
      </c>
      <c r="BQ3" s="43" t="s">
        <v>59</v>
      </c>
      <c r="BR3" s="34" t="s">
        <v>17</v>
      </c>
      <c r="BS3" s="34" t="s">
        <v>54</v>
      </c>
      <c r="BT3" s="34" t="s">
        <v>65</v>
      </c>
      <c r="BU3" s="34" t="s">
        <v>17</v>
      </c>
      <c r="BV3" s="47" t="s">
        <v>54</v>
      </c>
      <c r="BW3" s="34" t="s">
        <v>59</v>
      </c>
      <c r="BX3" s="34" t="s">
        <v>17</v>
      </c>
      <c r="BY3" s="34" t="s">
        <v>54</v>
      </c>
      <c r="BZ3" s="34" t="s">
        <v>65</v>
      </c>
      <c r="CA3" s="34" t="s">
        <v>17</v>
      </c>
      <c r="CB3" s="34" t="s">
        <v>54</v>
      </c>
    </row>
    <row r="4" spans="1:80" ht="14.5" customHeight="1" x14ac:dyDescent="0.35">
      <c r="A4" s="11" t="s">
        <v>14</v>
      </c>
      <c r="B4" s="11" t="s">
        <v>27</v>
      </c>
      <c r="D4" s="11" t="s">
        <v>16</v>
      </c>
      <c r="E4" s="11" t="s">
        <v>47</v>
      </c>
      <c r="F4" s="11">
        <v>500</v>
      </c>
      <c r="G4" s="35" t="s">
        <v>58</v>
      </c>
      <c r="I4" s="44">
        <v>0</v>
      </c>
      <c r="L4" s="45">
        <v>15</v>
      </c>
      <c r="M4" s="45" t="s">
        <v>46</v>
      </c>
      <c r="O4" s="11">
        <v>5</v>
      </c>
      <c r="P4" s="11" t="s">
        <v>23</v>
      </c>
      <c r="R4" s="11">
        <v>5</v>
      </c>
      <c r="S4" s="11" t="s">
        <v>23</v>
      </c>
      <c r="U4" s="44">
        <v>0</v>
      </c>
      <c r="X4" s="45">
        <v>51</v>
      </c>
      <c r="Y4" s="45" t="s">
        <v>46</v>
      </c>
      <c r="AA4" s="11">
        <v>10</v>
      </c>
      <c r="AB4" s="45" t="s">
        <v>46</v>
      </c>
      <c r="AD4" s="45">
        <v>25</v>
      </c>
      <c r="AE4" s="45" t="s">
        <v>46</v>
      </c>
      <c r="AG4" s="44">
        <v>22</v>
      </c>
      <c r="AH4" s="45" t="s">
        <v>46</v>
      </c>
      <c r="AJ4" s="45">
        <v>0</v>
      </c>
      <c r="AM4" s="45">
        <v>0</v>
      </c>
      <c r="AP4" s="45">
        <v>22</v>
      </c>
      <c r="AQ4" s="45" t="s">
        <v>46</v>
      </c>
      <c r="AS4" s="44">
        <v>0</v>
      </c>
      <c r="AV4" s="45">
        <v>0</v>
      </c>
      <c r="AY4" s="45">
        <v>15</v>
      </c>
      <c r="AZ4" s="45" t="s">
        <v>46</v>
      </c>
      <c r="BB4" s="45">
        <v>120</v>
      </c>
      <c r="BC4" s="45" t="s">
        <v>46</v>
      </c>
      <c r="BE4" s="44">
        <v>5</v>
      </c>
      <c r="BF4" s="45" t="s">
        <v>23</v>
      </c>
      <c r="BH4" s="45">
        <v>0</v>
      </c>
      <c r="BK4" s="44">
        <v>12</v>
      </c>
      <c r="BL4" s="45" t="s">
        <v>46</v>
      </c>
      <c r="BN4" s="45">
        <v>200</v>
      </c>
      <c r="BO4" s="45" t="s">
        <v>46</v>
      </c>
      <c r="BQ4" s="45">
        <v>0</v>
      </c>
      <c r="BT4" s="45">
        <v>0</v>
      </c>
      <c r="BW4" s="44">
        <v>0</v>
      </c>
      <c r="BZ4" s="45">
        <v>0</v>
      </c>
    </row>
    <row r="5" spans="1:80" ht="14.5" customHeight="1" x14ac:dyDescent="0.35">
      <c r="A5" s="11" t="s">
        <v>26</v>
      </c>
      <c r="B5" s="11" t="s">
        <v>28</v>
      </c>
      <c r="C5" s="11" t="s">
        <v>48</v>
      </c>
      <c r="E5" s="11" t="s">
        <v>49</v>
      </c>
      <c r="F5" s="11">
        <v>500</v>
      </c>
      <c r="G5" s="35" t="s">
        <v>76</v>
      </c>
      <c r="I5" s="44">
        <v>15</v>
      </c>
      <c r="J5" s="45" t="s">
        <v>23</v>
      </c>
      <c r="L5" s="45">
        <v>0</v>
      </c>
      <c r="O5" s="11">
        <v>5</v>
      </c>
      <c r="P5" s="11" t="s">
        <v>23</v>
      </c>
      <c r="R5" s="11">
        <v>0</v>
      </c>
      <c r="U5" s="44">
        <v>0</v>
      </c>
      <c r="X5" s="45">
        <v>26</v>
      </c>
      <c r="Y5" s="45" t="s">
        <v>46</v>
      </c>
      <c r="AA5" s="11">
        <v>0</v>
      </c>
      <c r="AD5" s="45">
        <v>54</v>
      </c>
      <c r="AE5" s="45" t="s">
        <v>46</v>
      </c>
      <c r="AG5" s="44">
        <v>0</v>
      </c>
      <c r="AJ5" s="45">
        <v>50</v>
      </c>
      <c r="AK5" s="45" t="s">
        <v>23</v>
      </c>
      <c r="AM5" s="45">
        <v>15</v>
      </c>
      <c r="AN5" s="45" t="s">
        <v>23</v>
      </c>
      <c r="AP5" s="45">
        <v>33</v>
      </c>
      <c r="AQ5" s="45" t="s">
        <v>46</v>
      </c>
      <c r="AS5" s="44">
        <v>0</v>
      </c>
      <c r="AV5" s="45">
        <v>0</v>
      </c>
      <c r="AY5" s="45">
        <v>0</v>
      </c>
      <c r="BB5" s="45">
        <v>23</v>
      </c>
      <c r="BC5" s="45" t="s">
        <v>23</v>
      </c>
      <c r="BE5" s="44">
        <v>5</v>
      </c>
      <c r="BF5" s="45" t="s">
        <v>23</v>
      </c>
      <c r="BH5" s="45">
        <v>2</v>
      </c>
      <c r="BI5" s="45" t="s">
        <v>23</v>
      </c>
      <c r="BK5" s="44">
        <v>0</v>
      </c>
      <c r="BN5" s="45">
        <v>0</v>
      </c>
      <c r="BQ5" s="45">
        <v>0</v>
      </c>
      <c r="BT5" s="45">
        <v>0</v>
      </c>
      <c r="BW5" s="44">
        <v>0</v>
      </c>
      <c r="BZ5" s="45">
        <v>15</v>
      </c>
      <c r="CA5" s="45" t="s">
        <v>46</v>
      </c>
    </row>
  </sheetData>
  <mergeCells count="15">
    <mergeCell ref="A1:H2"/>
    <mergeCell ref="I2:N2"/>
    <mergeCell ref="O2:T2"/>
    <mergeCell ref="U2:Z2"/>
    <mergeCell ref="AA2:AF2"/>
    <mergeCell ref="BH2:BJ2"/>
    <mergeCell ref="BK2:BP2"/>
    <mergeCell ref="BQ2:BV2"/>
    <mergeCell ref="BW2:CB2"/>
    <mergeCell ref="I1:CB1"/>
    <mergeCell ref="AG2:AL2"/>
    <mergeCell ref="AM2:AR2"/>
    <mergeCell ref="AS2:AX2"/>
    <mergeCell ref="AY2:BD2"/>
    <mergeCell ref="BE2:BG2"/>
  </mergeCells>
  <dataValidations count="2">
    <dataValidation type="list" allowBlank="1" showInputMessage="1" showErrorMessage="1" sqref="A4:A1048576" xr:uid="{22C95048-231A-4DFF-B89A-56D2A47A5F73}">
      <formula1>"Well, Facility "</formula1>
    </dataValidation>
    <dataValidation type="list" allowBlank="1" showInputMessage="1" showErrorMessage="1" sqref="AK4:AK1048576 M4:M1048576 AQ4:AQ1048576 Y4:Y1048576 AE4:AE1048576 AW4:AW1048576 BC4:BC1048576 BF4:BF1048576 BI4:BI1048576 BO4:BO1048576 BU4:BU1048576 CA4:CA1048576 S4:S1048576 J4:J1048576 P4:P1048576 V4:V1048576 AB4:AB1048576 AH4:AH1048576 AN4:AN1048576 AT4:AT1048576 AZ4:AZ1048576 BL4:BL1048576 BR4:BR1048576 BX4:BX1048576" xr:uid="{870632CF-83B3-4E19-9087-6D6C836D9758}">
      <formula1>"Estimated, Measured"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06F62-FBC9-448D-9CB9-E442F9A07373}">
  <dimension ref="A2:B15"/>
  <sheetViews>
    <sheetView zoomScale="110" zoomScaleNormal="110" workbookViewId="0">
      <selection activeCell="B3" sqref="B3"/>
    </sheetView>
  </sheetViews>
  <sheetFormatPr defaultRowHeight="14.5" x14ac:dyDescent="0.35"/>
  <cols>
    <col min="1" max="1" width="23.36328125" customWidth="1"/>
    <col min="2" max="2" width="32.1796875" customWidth="1"/>
  </cols>
  <sheetData>
    <row r="2" spans="1:2" ht="15.5" x14ac:dyDescent="0.35">
      <c r="A2" s="14" t="s">
        <v>6</v>
      </c>
      <c r="B2" s="14" t="s">
        <v>24</v>
      </c>
    </row>
    <row r="3" spans="1:2" ht="26" x14ac:dyDescent="0.35">
      <c r="A3" s="34" t="s">
        <v>36</v>
      </c>
      <c r="B3" s="28"/>
    </row>
    <row r="4" spans="1:2" ht="39" x14ac:dyDescent="0.35">
      <c r="A4" s="34" t="s">
        <v>37</v>
      </c>
      <c r="B4" s="28"/>
    </row>
    <row r="5" spans="1:2" ht="26" x14ac:dyDescent="0.35">
      <c r="A5" s="34" t="s">
        <v>38</v>
      </c>
      <c r="B5" s="28"/>
    </row>
    <row r="6" spans="1:2" ht="39" x14ac:dyDescent="0.35">
      <c r="A6" s="34" t="s">
        <v>39</v>
      </c>
      <c r="B6" s="28"/>
    </row>
    <row r="7" spans="1:2" ht="26" x14ac:dyDescent="0.35">
      <c r="A7" s="34" t="s">
        <v>40</v>
      </c>
      <c r="B7" s="28"/>
    </row>
    <row r="8" spans="1:2" ht="26" x14ac:dyDescent="0.35">
      <c r="A8" s="34" t="s">
        <v>41</v>
      </c>
      <c r="B8" s="28"/>
    </row>
    <row r="9" spans="1:2" ht="39" x14ac:dyDescent="0.35">
      <c r="A9" s="34" t="s">
        <v>42</v>
      </c>
      <c r="B9" s="28"/>
    </row>
    <row r="10" spans="1:2" ht="52" x14ac:dyDescent="0.35">
      <c r="A10" s="34" t="s">
        <v>51</v>
      </c>
      <c r="B10" s="28"/>
    </row>
    <row r="11" spans="1:2" ht="39" x14ac:dyDescent="0.35">
      <c r="A11" s="34" t="s">
        <v>50</v>
      </c>
      <c r="B11" s="28"/>
    </row>
    <row r="12" spans="1:2" ht="39" x14ac:dyDescent="0.35">
      <c r="A12" s="34" t="s">
        <v>57</v>
      </c>
      <c r="B12" s="28"/>
    </row>
    <row r="13" spans="1:2" ht="39" x14ac:dyDescent="0.35">
      <c r="A13" s="34" t="s">
        <v>45</v>
      </c>
      <c r="B13" s="28"/>
    </row>
    <row r="14" spans="1:2" ht="39" x14ac:dyDescent="0.35">
      <c r="A14" s="34" t="s">
        <v>52</v>
      </c>
      <c r="B14" s="28"/>
    </row>
    <row r="15" spans="1:2" ht="26" x14ac:dyDescent="0.35">
      <c r="A15" s="34" t="s">
        <v>44</v>
      </c>
      <c r="B15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General Information</vt:lpstr>
      <vt:lpstr>Venting and Flaring Volumes</vt:lpstr>
      <vt:lpstr>Summary of Methods</vt:lpstr>
      <vt:lpstr>'Venting and Flaring Volumes'!_Hlk46067237</vt:lpstr>
      <vt:lpstr>'Venting and Flaring Volumes'!_Hlk61673795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2021-05-10T21:40:42Z</cp:lastPrinted>
  <dcterms:created xsi:type="dcterms:W3CDTF">2021-05-06T20:22:47Z</dcterms:created>
  <dcterms:modified xsi:type="dcterms:W3CDTF">2021-08-12T21:53:41Z</dcterms:modified>
</cp:coreProperties>
</file>